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50" windowWidth="17400" windowHeight="11160"/>
  </bookViews>
  <sheets>
    <sheet name="Прил1 (Потребление)" sheetId="5" r:id="rId1"/>
    <sheet name="Прил2 (ГВО)" sheetId="6" r:id="rId2"/>
  </sheets>
  <definedNames>
    <definedName name="_xlnm._FilterDatabase" localSheetId="0" hidden="1">'Прил1 (Потребление)'!$A$8:$V$22</definedName>
    <definedName name="_xlnm._FilterDatabase" localSheetId="1" hidden="1">'Прил2 (ГВО)'!$A$7:$AF$25</definedName>
    <definedName name="_xlnm.Print_Titles" localSheetId="0">'Прил1 (Потребление)'!$5:$8</definedName>
    <definedName name="_xlnm.Print_Titles" localSheetId="1">'Прил2 (ГВО)'!$5:$7</definedName>
    <definedName name="_xlnm.Print_Area" localSheetId="0">'Прил1 (Потребление)'!$A$1:$V$45</definedName>
    <definedName name="_xlnm.Print_Area" localSheetId="1">'Прил2 (ГВО)'!$A$1:$AF$37</definedName>
  </definedNames>
  <calcPr calcId="145621"/>
</workbook>
</file>

<file path=xl/calcChain.xml><?xml version="1.0" encoding="utf-8"?>
<calcChain xmlns="http://schemas.openxmlformats.org/spreadsheetml/2006/main">
  <c r="AE24" i="6" l="1"/>
  <c r="AF21" i="6"/>
  <c r="AI22" i="6"/>
  <c r="AF8" i="6"/>
  <c r="AG9" i="6"/>
  <c r="AG21" i="6" s="1"/>
  <c r="AI21" i="6"/>
  <c r="AI20" i="6"/>
  <c r="AI13" i="6"/>
  <c r="P24" i="6"/>
  <c r="O24" i="6"/>
  <c r="AF20" i="6"/>
  <c r="AG19" i="6"/>
  <c r="AC25" i="6"/>
  <c r="AB25" i="6"/>
  <c r="Y19" i="6"/>
  <c r="Y25" i="6" s="1"/>
  <c r="X25" i="6"/>
  <c r="U25" i="6"/>
  <c r="T25" i="6"/>
  <c r="Q19" i="6"/>
  <c r="Q25" i="6" s="1"/>
  <c r="P25" i="6"/>
  <c r="M19" i="6"/>
  <c r="I25" i="6"/>
  <c r="AF18" i="6"/>
  <c r="AG17" i="6"/>
  <c r="AF17" i="6"/>
  <c r="AG16" i="6"/>
  <c r="AF16" i="6"/>
  <c r="AG15" i="6"/>
  <c r="AF15" i="6"/>
  <c r="AG14" i="6"/>
  <c r="AE25" i="6"/>
  <c r="AA25" i="6"/>
  <c r="Z25" i="6"/>
  <c r="W25" i="6"/>
  <c r="V25" i="6"/>
  <c r="S25" i="6"/>
  <c r="R25" i="6"/>
  <c r="O25" i="6"/>
  <c r="N14" i="6"/>
  <c r="N24" i="6" s="1"/>
  <c r="L14" i="6"/>
  <c r="AF14" i="6" s="1"/>
  <c r="K25" i="6"/>
  <c r="J25" i="6"/>
  <c r="AF13" i="6"/>
  <c r="AG12" i="6"/>
  <c r="AD12" i="6"/>
  <c r="AB24" i="6"/>
  <c r="AA12" i="6"/>
  <c r="AA24" i="6" s="1"/>
  <c r="X24" i="6"/>
  <c r="W24" i="6"/>
  <c r="V12" i="6"/>
  <c r="U12" i="6"/>
  <c r="U24" i="6" s="1"/>
  <c r="S24" i="6"/>
  <c r="R24" i="6"/>
  <c r="AF12" i="6"/>
  <c r="AF11" i="6"/>
  <c r="AG10" i="6"/>
  <c r="AF10" i="6"/>
  <c r="AD9" i="6"/>
  <c r="AD24" i="6" s="1"/>
  <c r="AC24" i="6"/>
  <c r="Z24" i="6"/>
  <c r="Y24" i="6"/>
  <c r="V24" i="6"/>
  <c r="T9" i="6"/>
  <c r="T24" i="6" s="1"/>
  <c r="Q24" i="6"/>
  <c r="M9" i="6"/>
  <c r="M24" i="6" s="1"/>
  <c r="L9" i="6"/>
  <c r="K9" i="6"/>
  <c r="K24" i="6" s="1"/>
  <c r="J9" i="6"/>
  <c r="J24" i="6" s="1"/>
  <c r="J22" i="6" s="1"/>
  <c r="I9" i="6"/>
  <c r="I24" i="6" s="1"/>
  <c r="H9" i="6"/>
  <c r="AF9" i="6" s="1"/>
  <c r="AG8" i="6"/>
  <c r="AG20" i="6" s="1"/>
  <c r="L24" i="6" l="1"/>
  <c r="I22" i="6"/>
  <c r="R22" i="6"/>
  <c r="P22" i="6"/>
  <c r="Q22" i="6"/>
  <c r="Y22" i="6"/>
  <c r="S22" i="6"/>
  <c r="W22" i="6"/>
  <c r="AA22" i="6"/>
  <c r="L25" i="6"/>
  <c r="L22" i="6" s="1"/>
  <c r="AD25" i="6"/>
  <c r="AD22" i="6" s="1"/>
  <c r="M25" i="6"/>
  <c r="M22" i="6" s="1"/>
  <c r="H25" i="6"/>
  <c r="AE22" i="6"/>
  <c r="AG13" i="6"/>
  <c r="U22" i="6"/>
  <c r="AC22" i="6"/>
  <c r="K22" i="6"/>
  <c r="V22" i="6"/>
  <c r="Z22" i="6"/>
  <c r="T22" i="6"/>
  <c r="X22" i="6"/>
  <c r="AB22" i="6"/>
  <c r="O22" i="6"/>
  <c r="AF19" i="6"/>
  <c r="AF22" i="6" s="1"/>
  <c r="H24" i="6"/>
  <c r="N25" i="6"/>
  <c r="N22" i="6" s="1"/>
  <c r="AG18" i="6"/>
  <c r="H22" i="6" l="1"/>
  <c r="AI24" i="6"/>
  <c r="M22" i="5" l="1"/>
  <c r="O22" i="5"/>
  <c r="Q22" i="5"/>
  <c r="K22" i="5"/>
  <c r="J21" i="5" l="1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</calcChain>
</file>

<file path=xl/sharedStrings.xml><?xml version="1.0" encoding="utf-8"?>
<sst xmlns="http://schemas.openxmlformats.org/spreadsheetml/2006/main" count="228" uniqueCount="152">
  <si>
    <t>Примечание</t>
  </si>
  <si>
    <t>Наименование присоединения</t>
  </si>
  <si>
    <t>Наименование объекта</t>
  </si>
  <si>
    <t>Правила заполнения формы:</t>
  </si>
  <si>
    <t xml:space="preserve">ст.4. - </t>
  </si>
  <si>
    <t>Энергорайон</t>
  </si>
  <si>
    <t>Очередь</t>
  </si>
  <si>
    <t>указывается номер энергорайона в соответствии с графиком временного отключения</t>
  </si>
  <si>
    <t>указывается номер очереди отключения в соответствии с графиком временного отключения</t>
  </si>
  <si>
    <t xml:space="preserve">ст.5. - </t>
  </si>
  <si>
    <t>указывается наименование фидера (фидеров) - ВЛ или КЛ 6/10/35 кВ - участвующего в ГВО Вашей организации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</si>
  <si>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</si>
  <si>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</si>
  <si>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t xml:space="preserve">ст.6. - </t>
  </si>
  <si>
    <t>указывается наименование подстанции от которой запитано присоединение, подлежащее отключению по  ГВО.</t>
  </si>
  <si>
    <t>указывается значение активной мощности (округление до сотых), зафиксированной на присоединении (присоединениях) за соответствующий час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</si>
  <si>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</si>
  <si>
    <t>Идентификатор присоединения</t>
  </si>
  <si>
    <t>Время ввода ГВО</t>
  </si>
  <si>
    <t xml:space="preserve">ст.3. - </t>
  </si>
  <si>
    <t xml:space="preserve">ст.2. - </t>
  </si>
  <si>
    <t xml:space="preserve">ст.1. - </t>
  </si>
  <si>
    <t>указывается время отключения присоединения в соответствии с действующим графиком временного отключения, с момента получения команды от диспетчера производственного отделения ПАО "МРСК Волги"</t>
  </si>
  <si>
    <r>
      <t>идентификатор присоединения, участвующего в ГВО организации-ВПК.</t>
    </r>
    <r>
      <rPr>
        <b/>
        <u/>
        <sz val="10"/>
        <rFont val="Arial Cyr"/>
        <charset val="204"/>
      </rPr>
      <t xml:space="preserve"> Корректировке не подлежит</t>
    </r>
  </si>
  <si>
    <t>Нагрузка присоединения в соответствии с утвержденным ГВО, МВт</t>
  </si>
  <si>
    <t xml:space="preserve">ст.8 - 31. - </t>
  </si>
  <si>
    <t xml:space="preserve">ст.7. - 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</si>
  <si>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</si>
  <si>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</si>
  <si>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</si>
  <si>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</si>
  <si>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</si>
  <si>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</si>
  <si>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</si>
  <si>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ТП-57 от РП-5
(ПС Техстекло ф.1002)</t>
  </si>
  <si>
    <t>ф.0,4 кВ №1,1А,1Б,2,3,4,6,8,9</t>
  </si>
  <si>
    <t>Т-1 от РП-1
Т-2 от РП-1
(ПС Техстекло ф.1023)</t>
  </si>
  <si>
    <t>ф.0,4кВ №2,4,6,9,10,11;
ф.0,4кВ №13,14,16,18</t>
  </si>
  <si>
    <t xml:space="preserve">ф.0,4 кВ №14,18
ф.0,4 кВ №17,19,22,25 </t>
  </si>
  <si>
    <t>ТП-48 от РП-4
ТП-49 от РП-4
(ПС Техстекло ф.1030)</t>
  </si>
  <si>
    <t>ф.0,4 кВ№15,18
ф.0,4 кВ№15,19,20,21</t>
  </si>
  <si>
    <t>до 60 мин.</t>
  </si>
  <si>
    <t>ТП-23 от РП-2
(ПС Техстекло ф.1029)</t>
  </si>
  <si>
    <t>ф.0,4 кВ,№28,30,40,ШМА</t>
  </si>
  <si>
    <t>ТП-14 от РП-1
(ПС Техстекло ф.1023)</t>
  </si>
  <si>
    <t>ф.0,4кВ ШМА;
ф.0,4кВ №19,20,21,22,23,26,29,31;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</si>
  <si>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</si>
  <si>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</si>
  <si>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</si>
  <si>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</si>
  <si>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ТП- 41 от РП-4
ТП-45 от РП-4 
(ПС Техстекло ф.1030)</t>
  </si>
  <si>
    <t>Итого объемы отключения
по АО «Саратовстройстекло»</t>
  </si>
  <si>
    <t>Данные по точкам присоединения АО "Саратовстройстекло" к объектам электросетевого хозяйства субъектов электроэнергетики на территории Саратовской области</t>
  </si>
  <si>
    <t>Пример заполнения формы</t>
  </si>
  <si>
    <t>№ п/п</t>
  </si>
  <si>
    <t>Собственник объекта</t>
  </si>
  <si>
    <t>Смежная организация</t>
  </si>
  <si>
    <t>Тип присоединения</t>
  </si>
  <si>
    <t>ф_к</t>
  </si>
  <si>
    <t>Класс напряжения присоединения</t>
  </si>
  <si>
    <t>Идентификатор (alias)</t>
  </si>
  <si>
    <r>
      <t>Потребление электрической мощности в соответствии с Актом, МВт</t>
    </r>
    <r>
      <rPr>
        <b/>
        <sz val="10"/>
        <rFont val="Arial Cyr"/>
        <charset val="204"/>
      </rPr>
      <t>*</t>
    </r>
  </si>
  <si>
    <t>Суммарная величина брони электроснабжения потребителей, МВт</t>
  </si>
  <si>
    <t>МВт</t>
  </si>
  <si>
    <t>Мвар</t>
  </si>
  <si>
    <t>1а</t>
  </si>
  <si>
    <t>4а</t>
  </si>
  <si>
    <t>4б</t>
  </si>
  <si>
    <t>4в</t>
  </si>
  <si>
    <t>4г</t>
  </si>
  <si>
    <t>Центральное ПО</t>
  </si>
  <si>
    <t>Саратовстройстекло</t>
  </si>
  <si>
    <t>С.Восточная</t>
  </si>
  <si>
    <t>ф.</t>
  </si>
  <si>
    <t>Техстекло</t>
  </si>
  <si>
    <t>Примечание:</t>
  </si>
  <si>
    <t>*</t>
  </si>
  <si>
    <t>необходимо указать значение мощности потребления в соответствии с Актом согласования аварийной и технологической брони электроснабжения потребителя электрической энергии.</t>
  </si>
  <si>
    <t>ст.1. -</t>
  </si>
  <si>
    <t>порядковый номер пункта</t>
  </si>
  <si>
    <t>ст.1а. -</t>
  </si>
  <si>
    <r>
      <t xml:space="preserve">идентификатор смежного присоединения (точки поставки), </t>
    </r>
    <r>
      <rPr>
        <u/>
        <sz val="10"/>
        <rFont val="Arial Cyr"/>
        <charset val="204"/>
      </rPr>
      <t>корректировке не подлежит</t>
    </r>
  </si>
  <si>
    <t>ст.2. -</t>
  </si>
  <si>
    <t>организация-собственник объекта (потребитель либо субъект электроэнергетики) к которому подключено смежное присоединение</t>
  </si>
  <si>
    <t>ст.3. -</t>
  </si>
  <si>
    <t>смежная организация-собственник ВЛ, КЛ и т.д. смежного присоединения</t>
  </si>
  <si>
    <t>ст.4. -</t>
  </si>
  <si>
    <t>наименование объекта электроэнергетики</t>
  </si>
  <si>
    <t>ст.5. -</t>
  </si>
  <si>
    <t>наименование смежного присоединения (ВЛ, КЛ и т.д.)</t>
  </si>
  <si>
    <t>ст.1-5 подлежат корректировке в случае несоответствия с действующими договорами электроснабжения (договорами на передачу электрической энергии)</t>
  </si>
  <si>
    <t xml:space="preserve">ст.6-11 - </t>
  </si>
  <si>
    <t xml:space="preserve">ст.12. - </t>
  </si>
  <si>
    <t xml:space="preserve">ст.13. - </t>
  </si>
  <si>
    <t>необходимо указать в МВт мощность потребления присоединения, указанную в Акте согласования аварийной и технологической брони электроснабжения потребителя электрической энергии.</t>
  </si>
  <si>
    <t>ст.14. -</t>
  </si>
  <si>
    <t>необходимо указать в МВт суммарную величину мощности приемников имеющих аварийную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</si>
  <si>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ст.15. -</t>
  </si>
  <si>
    <t>необходимо указать в МВт суммарную величину мощности приемников имеющих технологическую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</si>
  <si>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ст.16. -</t>
  </si>
  <si>
    <t>необходимо указать наименование потребителей/электроустановок имеющих аварийную/технологическую броню электроснабжения в соответствии с Актом согласования технологической и аварийной брони электроснабжения потребителя электрической энергии.</t>
  </si>
  <si>
    <t>ф.0,4 кВ №1,2,3,10
ф.0,4 кВ 12,13,14,17,18,20,22,23,25,28,33</t>
  </si>
  <si>
    <t>указывается нагрузка присоединения в соответствии с утвержденным в установленном порядке графиком временного отключения на период 01.10.2018-30.09.2019</t>
  </si>
  <si>
    <t>24 ч</t>
  </si>
  <si>
    <t>23 ч</t>
  </si>
  <si>
    <t>22 ч</t>
  </si>
  <si>
    <t>21 ч</t>
  </si>
  <si>
    <t>20 ч</t>
  </si>
  <si>
    <t>19 ч</t>
  </si>
  <si>
    <t>18 ч</t>
  </si>
  <si>
    <t>17 ч</t>
  </si>
  <si>
    <t>16 ч</t>
  </si>
  <si>
    <t>15 ч</t>
  </si>
  <si>
    <t>14 ч</t>
  </si>
  <si>
    <t>13 ч</t>
  </si>
  <si>
    <t>12 ч</t>
  </si>
  <si>
    <t>11 ч</t>
  </si>
  <si>
    <t>10 ч</t>
  </si>
  <si>
    <t>9 ч</t>
  </si>
  <si>
    <t>8 ч</t>
  </si>
  <si>
    <t>7 ч</t>
  </si>
  <si>
    <t>6 ч</t>
  </si>
  <si>
    <t>5 ч</t>
  </si>
  <si>
    <t>4 ч</t>
  </si>
  <si>
    <t>3 ч</t>
  </si>
  <si>
    <t>2 ч</t>
  </si>
  <si>
    <t>1 ч</t>
  </si>
  <si>
    <t xml:space="preserve">Данные по точкам присоединения АО «Саратовстройстекло»,
участвующим в ГВО в Саратовской энергосистеме на период 01.10.2018-30.09.2019 </t>
  </si>
  <si>
    <t>до 20 мин.</t>
  </si>
  <si>
    <t>Мощность зафиксированная в характерные часы 19.06.2019 г.</t>
  </si>
  <si>
    <t>Потребление электрической энергии за сутки 19.06.2019г., кВт·ч</t>
  </si>
  <si>
    <t>необходимо указать в кВт·ч потребление электрической энергии зафиксированное на присоединении за сутки  19.06.2019 г.</t>
  </si>
  <si>
    <t>Мощность зафиксированная в характерные часы 19.06.2019 г., МВт</t>
  </si>
  <si>
    <t>04-00 (мск)</t>
  </si>
  <si>
    <t>10-00 (мск)</t>
  </si>
  <si>
    <t>21-00 (мск)</t>
  </si>
  <si>
    <t>необходимо указать значение активной (МВт) и реактивной (Мвар) мощности зафиксированной на присоединении в характерные часы суток - 04-00, 10-00, 21-00 (московского времени)</t>
  </si>
  <si>
    <t>Аварийная броня</t>
  </si>
  <si>
    <t>Технологическая броня</t>
  </si>
  <si>
    <t>Потребители имеющие аварийную, технологическую броню (перечислить)</t>
  </si>
  <si>
    <t>Приложение №1 к Письму № _МР6/80/328__ от __13.06.2019</t>
  </si>
  <si>
    <t>Приложение №2 к Письму № МР6/80/328__ от __13.06.2019</t>
  </si>
  <si>
    <t>ф.1030</t>
  </si>
  <si>
    <t>ф,1029</t>
  </si>
  <si>
    <t>ф,1021</t>
  </si>
  <si>
    <t>ф,1025</t>
  </si>
  <si>
    <t>ф,1017</t>
  </si>
  <si>
    <t>ф,1023</t>
  </si>
  <si>
    <t>ф,1012</t>
  </si>
  <si>
    <t>ф,1040</t>
  </si>
  <si>
    <t>ф,1002</t>
  </si>
  <si>
    <t>ф,1030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</si>
</sst>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u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0"/>
      <name val="Arial Cyr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0">
    <xf numFmtId="0" fontId="0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39" fillId="0" borderId="16">
      <alignment horizontal="center" vertical="center" wrapText="1"/>
    </xf>
    <xf numFmtId="0" fontId="32" fillId="32" borderId="11">
      <alignment horizontal="center" vertical="center" wrapText="1"/>
    </xf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8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8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8" fillId="2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2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38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8" fillId="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8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8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8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24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8" fillId="28" borderId="0" applyNumberFormat="0" applyBorder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31" fillId="4" borderId="10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44" fillId="51" borderId="18" applyNumberFormat="0" applyAlignment="0" applyProtection="0"/>
    <xf numFmtId="0" fontId="32" fillId="5" borderId="11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6" fillId="51" borderId="17" applyNumberForma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26" fillId="0" borderId="7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27" fillId="0" borderId="8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2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7" fillId="0" borderId="15" applyNumberFormat="0" applyFill="0" applyAlignment="0" applyProtection="0"/>
    <xf numFmtId="0" fontId="51" fillId="52" borderId="23" applyNumberFormat="0" applyAlignment="0" applyProtection="0"/>
    <xf numFmtId="0" fontId="51" fillId="52" borderId="23" applyNumberFormat="0" applyAlignment="0" applyProtection="0"/>
    <xf numFmtId="0" fontId="34" fillId="6" borderId="13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30" fillId="3" borderId="0" applyNumberFormat="0" applyBorder="0" applyAlignment="0" applyProtection="0"/>
    <xf numFmtId="4" fontId="14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8" fillId="0" borderId="0"/>
    <xf numFmtId="0" fontId="54" fillId="0" borderId="0"/>
    <xf numFmtId="0" fontId="13" fillId="0" borderId="0"/>
    <xf numFmtId="4" fontId="14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4" fillId="54" borderId="2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33" fillId="0" borderId="12" applyNumberFormat="0" applyFill="0" applyAlignment="0" applyProtection="0"/>
    <xf numFmtId="4" fontId="58" fillId="0" borderId="0">
      <alignment vertical="center"/>
    </xf>
    <xf numFmtId="0" fontId="15" fillId="0" borderId="0"/>
    <xf numFmtId="4" fontId="58" fillId="0" borderId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29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3" fillId="55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0" applyNumberFormat="0" applyAlignment="0" applyProtection="0"/>
    <xf numFmtId="0" fontId="32" fillId="5" borderId="11" applyNumberFormat="0" applyAlignment="0" applyProtection="0"/>
    <xf numFmtId="0" fontId="64" fillId="5" borderId="10" applyNumberFormat="0" applyAlignment="0" applyProtection="0"/>
    <xf numFmtId="0" fontId="33" fillId="0" borderId="12" applyNumberFormat="0" applyFill="0" applyAlignment="0" applyProtection="0"/>
    <xf numFmtId="0" fontId="34" fillId="6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0" borderId="0"/>
    <xf numFmtId="0" fontId="14" fillId="0" borderId="0"/>
    <xf numFmtId="0" fontId="1" fillId="7" borderId="1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9" fontId="14" fillId="0" borderId="0" applyFont="0" applyFill="0" applyBorder="0" applyAlignment="0" applyProtection="0"/>
    <xf numFmtId="0" fontId="1" fillId="7" borderId="14" applyNumberFormat="0" applyFont="0" applyAlignment="0" applyProtection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14" fillId="54" borderId="24" applyNumberFormat="0" applyFon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50" fillId="0" borderId="22" applyNumberFormat="0" applyFill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4" fillId="54" borderId="24" applyNumberFormat="0" applyFont="0" applyAlignment="0" applyProtection="0"/>
    <xf numFmtId="0" fontId="43" fillId="51" borderId="18" applyNumberFormat="0" applyAlignment="0" applyProtection="0"/>
    <xf numFmtId="0" fontId="14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4" fillId="54" borderId="24" applyNumberFormat="0" applyFont="0" applyAlignment="0" applyProtection="0"/>
  </cellStyleXfs>
  <cellXfs count="118">
    <xf numFmtId="0" fontId="0" fillId="0" borderId="0" xfId="0"/>
    <xf numFmtId="0" fontId="18" fillId="0" borderId="0" xfId="1" applyFont="1" applyProtection="1">
      <protection locked="0"/>
    </xf>
    <xf numFmtId="0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0" xfId="0"/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Protection="1"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wrapText="1"/>
      <protection locked="0"/>
    </xf>
    <xf numFmtId="0" fontId="18" fillId="0" borderId="1" xfId="3" applyFont="1" applyFill="1" applyBorder="1" applyAlignment="1" applyProtection="1">
      <alignment horizontal="left" vertical="center" wrapText="1"/>
      <protection locked="0"/>
    </xf>
    <xf numFmtId="0" fontId="18" fillId="0" borderId="1" xfId="2" applyNumberFormat="1" applyFont="1" applyFill="1" applyBorder="1" applyAlignment="1" applyProtection="1">
      <alignment horizontal="left" vertical="center"/>
      <protection locked="0"/>
    </xf>
    <xf numFmtId="0" fontId="18" fillId="0" borderId="1" xfId="2" applyFont="1" applyFill="1" applyBorder="1" applyAlignment="1" applyProtection="1">
      <alignment horizontal="left"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Protection="1">
      <protection locked="0"/>
    </xf>
    <xf numFmtId="0" fontId="14" fillId="0" borderId="0" xfId="4" applyFont="1" applyFill="1" applyAlignment="1" applyProtection="1">
      <alignment horizontal="center"/>
      <protection locked="0"/>
    </xf>
    <xf numFmtId="0" fontId="14" fillId="0" borderId="0" xfId="4" applyFont="1" applyFill="1" applyAlignment="1" applyProtection="1">
      <alignment horizontal="left" vertical="center"/>
      <protection locked="0"/>
    </xf>
    <xf numFmtId="0" fontId="14" fillId="0" borderId="0" xfId="4" applyFont="1" applyFill="1" applyProtection="1">
      <protection locked="0"/>
    </xf>
    <xf numFmtId="0" fontId="18" fillId="0" borderId="0" xfId="1" applyFont="1" applyFill="1" applyBorder="1" applyAlignment="1" applyProtection="1">
      <protection locked="0"/>
    </xf>
    <xf numFmtId="0" fontId="17" fillId="0" borderId="0" xfId="4" applyFont="1" applyFill="1" applyAlignment="1" applyProtection="1">
      <alignment horizontal="center" vertical="center"/>
      <protection locked="0"/>
    </xf>
    <xf numFmtId="0" fontId="23" fillId="0" borderId="0" xfId="4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0" xfId="4" applyFont="1" applyFill="1"/>
    <xf numFmtId="0" fontId="14" fillId="0" borderId="0" xfId="4" applyFont="1" applyFill="1" applyAlignment="1">
      <alignment horizontal="left" vertical="center"/>
    </xf>
    <xf numFmtId="0" fontId="14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horizontal="left" vertic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wrapText="1"/>
    </xf>
    <xf numFmtId="0" fontId="16" fillId="0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 vertical="center"/>
    </xf>
    <xf numFmtId="0" fontId="14" fillId="0" borderId="0" xfId="4" applyFont="1" applyFill="1" applyBorder="1"/>
    <xf numFmtId="0" fontId="14" fillId="0" borderId="0" xfId="4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61" fillId="0" borderId="0" xfId="4" applyFont="1" applyFill="1" applyBorder="1" applyAlignment="1">
      <alignment horizontal="right" vertical="center"/>
    </xf>
    <xf numFmtId="0" fontId="65" fillId="0" borderId="1" xfId="2" applyFont="1" applyFill="1" applyBorder="1" applyAlignment="1" applyProtection="1">
      <alignment horizontal="left" vertical="center"/>
      <protection locked="0"/>
    </xf>
    <xf numFmtId="0" fontId="65" fillId="0" borderId="1" xfId="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64" fontId="22" fillId="0" borderId="1" xfId="4" applyNumberFormat="1" applyFont="1" applyFill="1" applyBorder="1" applyAlignment="1">
      <alignment horizontal="center" vertical="center"/>
    </xf>
    <xf numFmtId="164" fontId="16" fillId="0" borderId="1" xfId="4" applyNumberFormat="1" applyFont="1" applyFill="1" applyBorder="1" applyAlignment="1">
      <alignment horizontal="center" vertical="center"/>
    </xf>
    <xf numFmtId="0" fontId="66" fillId="0" borderId="1" xfId="4" applyFont="1" applyFill="1" applyBorder="1"/>
    <xf numFmtId="164" fontId="22" fillId="56" borderId="1" xfId="4" applyNumberFormat="1" applyFont="1" applyFill="1" applyBorder="1" applyAlignment="1">
      <alignment horizontal="center" vertical="center"/>
    </xf>
    <xf numFmtId="164" fontId="14" fillId="57" borderId="1" xfId="2" applyNumberFormat="1" applyFont="1" applyFill="1" applyBorder="1" applyAlignment="1">
      <alignment horizontal="center" vertical="center" wrapText="1"/>
    </xf>
    <xf numFmtId="0" fontId="14" fillId="57" borderId="1" xfId="2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14" fillId="0" borderId="1" xfId="4" applyNumberFormat="1" applyFont="1" applyFill="1" applyBorder="1" applyAlignment="1">
      <alignment horizontal="left" vertical="center"/>
    </xf>
    <xf numFmtId="164" fontId="16" fillId="57" borderId="1" xfId="4" applyNumberFormat="1" applyFont="1" applyFill="1" applyBorder="1" applyAlignment="1">
      <alignment horizontal="center" vertical="center"/>
    </xf>
    <xf numFmtId="164" fontId="16" fillId="56" borderId="1" xfId="4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2" applyFont="1" applyFill="1" applyBorder="1" applyAlignment="1" applyProtection="1">
      <alignment horizontal="center" vertical="center" wrapText="1"/>
      <protection locked="0"/>
    </xf>
    <xf numFmtId="0" fontId="14" fillId="0" borderId="26" xfId="2" applyFont="1" applyFill="1" applyBorder="1" applyAlignment="1" applyProtection="1">
      <alignment horizontal="center" vertical="center" wrapText="1"/>
      <protection locked="0"/>
    </xf>
    <xf numFmtId="0" fontId="14" fillId="0" borderId="3" xfId="2" applyFont="1" applyFill="1" applyBorder="1" applyAlignment="1" applyProtection="1">
      <alignment horizontal="center" vertical="center" wrapText="1"/>
      <protection locked="0"/>
    </xf>
    <xf numFmtId="0" fontId="0" fillId="0" borderId="2" xfId="2" applyFont="1" applyFill="1" applyBorder="1" applyAlignment="1" applyProtection="1">
      <alignment horizontal="center" vertical="center" wrapText="1"/>
      <protection locked="0"/>
    </xf>
    <xf numFmtId="0" fontId="14" fillId="0" borderId="6" xfId="2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4" xfId="2" applyFont="1" applyFill="1" applyBorder="1" applyAlignment="1" applyProtection="1">
      <alignment horizontal="center" vertical="center" wrapText="1"/>
      <protection locked="0"/>
    </xf>
    <xf numFmtId="0" fontId="0" fillId="0" borderId="4" xfId="2" applyFont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right" vertical="center" wrapText="1"/>
    </xf>
    <xf numFmtId="0" fontId="16" fillId="0" borderId="6" xfId="4" applyFont="1" applyFill="1" applyBorder="1" applyAlignment="1">
      <alignment horizontal="right" vertical="center" wrapText="1"/>
    </xf>
    <xf numFmtId="0" fontId="16" fillId="0" borderId="5" xfId="4" applyFont="1" applyFill="1" applyBorder="1" applyAlignment="1">
      <alignment horizontal="right" vertical="center" wrapText="1"/>
    </xf>
    <xf numFmtId="0" fontId="0" fillId="0" borderId="2" xfId="4" applyFont="1" applyFill="1" applyBorder="1" applyAlignment="1">
      <alignment horizontal="right" vertical="center" wrapText="1"/>
    </xf>
    <xf numFmtId="0" fontId="0" fillId="0" borderId="6" xfId="4" applyFont="1" applyFill="1" applyBorder="1" applyAlignment="1">
      <alignment horizontal="right" vertical="center" wrapText="1"/>
    </xf>
    <xf numFmtId="0" fontId="0" fillId="0" borderId="5" xfId="4" applyFont="1" applyFill="1" applyBorder="1" applyAlignment="1">
      <alignment horizontal="right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0" fillId="0" borderId="4" xfId="4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textRotation="90" wrapText="1"/>
    </xf>
    <xf numFmtId="0" fontId="14" fillId="0" borderId="3" xfId="0" applyFont="1" applyBorder="1" applyAlignment="1">
      <alignment textRotation="90" wrapText="1"/>
    </xf>
    <xf numFmtId="0" fontId="0" fillId="0" borderId="2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4" applyFont="1" applyFill="1" applyBorder="1" applyAlignment="1">
      <alignment horizontal="center" vertical="center" textRotation="90" wrapText="1"/>
    </xf>
    <xf numFmtId="0" fontId="21" fillId="0" borderId="0" xfId="4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4" applyFont="1" applyFill="1" applyAlignment="1">
      <alignment horizontal="left" vertical="center" wrapText="1"/>
    </xf>
    <xf numFmtId="0" fontId="0" fillId="0" borderId="0" xfId="0" applyAlignment="1"/>
    <xf numFmtId="0" fontId="14" fillId="0" borderId="0" xfId="4" applyFont="1" applyFill="1" applyAlignment="1">
      <alignment horizontal="left" vertical="center" wrapText="1"/>
    </xf>
  </cellXfs>
  <cellStyles count="1000">
    <cellStyle name=" 1" xfId="5"/>
    <cellStyle name="1" xfId="6"/>
    <cellStyle name="2" xfId="7"/>
    <cellStyle name="20% - Акцент1" xfId="825" builtinId="30" customBuiltin="1"/>
    <cellStyle name="20% - Акцент1 2" xfId="8"/>
    <cellStyle name="20% - Акцент1 2 2" xfId="9"/>
    <cellStyle name="20% - Акцент1 3" xfId="10"/>
    <cellStyle name="20% - Акцент1 3 10" xfId="548"/>
    <cellStyle name="20% - Акцент1 3 11" xfId="600"/>
    <cellStyle name="20% - Акцент1 3 12" xfId="652"/>
    <cellStyle name="20% - Акцент1 3 13" xfId="704"/>
    <cellStyle name="20% - Акцент1 3 2" xfId="11"/>
    <cellStyle name="20% - Акцент1 3 2 10" xfId="601"/>
    <cellStyle name="20% - Акцент1 3 2 11" xfId="653"/>
    <cellStyle name="20% - Акцент1 3 2 12" xfId="705"/>
    <cellStyle name="20% - Акцент1 3 2 2" xfId="185"/>
    <cellStyle name="20% - Акцент1 3 2 2 2" xfId="706"/>
    <cellStyle name="20% - Акцент1 3 2 3" xfId="237"/>
    <cellStyle name="20% - Акцент1 3 2 4" xfId="289"/>
    <cellStyle name="20% - Акцент1 3 2 5" xfId="341"/>
    <cellStyle name="20% - Акцент1 3 2 6" xfId="393"/>
    <cellStyle name="20% - Акцент1 3 2 7" xfId="445"/>
    <cellStyle name="20% - Акцент1 3 2 8" xfId="497"/>
    <cellStyle name="20% - Акцент1 3 2 9" xfId="549"/>
    <cellStyle name="20% - Акцент1 3 3" xfId="184"/>
    <cellStyle name="20% - Акцент1 3 3 2" xfId="707"/>
    <cellStyle name="20% - Акцент1 3 4" xfId="236"/>
    <cellStyle name="20% - Акцент1 3 5" xfId="288"/>
    <cellStyle name="20% - Акцент1 3 6" xfId="340"/>
    <cellStyle name="20% - Акцент1 3 7" xfId="392"/>
    <cellStyle name="20% - Акцент1 3 8" xfId="444"/>
    <cellStyle name="20% - Акцент1 3 9" xfId="496"/>
    <cellStyle name="20% - Акцент1 4" xfId="12"/>
    <cellStyle name="20% - Акцент1 4 10" xfId="602"/>
    <cellStyle name="20% - Акцент1 4 11" xfId="654"/>
    <cellStyle name="20% - Акцент1 4 12" xfId="708"/>
    <cellStyle name="20% - Акцент1 4 2" xfId="186"/>
    <cellStyle name="20% - Акцент1 4 2 2" xfId="709"/>
    <cellStyle name="20% - Акцент1 4 3" xfId="238"/>
    <cellStyle name="20% - Акцент1 4 4" xfId="290"/>
    <cellStyle name="20% - Акцент1 4 5" xfId="342"/>
    <cellStyle name="20% - Акцент1 4 6" xfId="394"/>
    <cellStyle name="20% - Акцент1 4 7" xfId="446"/>
    <cellStyle name="20% - Акцент1 4 8" xfId="498"/>
    <cellStyle name="20% - Акцент1 4 9" xfId="550"/>
    <cellStyle name="20% - Акцент2" xfId="829" builtinId="34" customBuiltin="1"/>
    <cellStyle name="20% - Акцент2 2" xfId="13"/>
    <cellStyle name="20% - Акцент2 2 2" xfId="14"/>
    <cellStyle name="20% - Акцент2 3" xfId="15"/>
    <cellStyle name="20% - Акцент2 3 10" xfId="551"/>
    <cellStyle name="20% - Акцент2 3 11" xfId="603"/>
    <cellStyle name="20% - Акцент2 3 12" xfId="655"/>
    <cellStyle name="20% - Акцент2 3 13" xfId="710"/>
    <cellStyle name="20% - Акцент2 3 2" xfId="16"/>
    <cellStyle name="20% - Акцент2 3 2 10" xfId="604"/>
    <cellStyle name="20% - Акцент2 3 2 11" xfId="656"/>
    <cellStyle name="20% - Акцент2 3 2 12" xfId="711"/>
    <cellStyle name="20% - Акцент2 3 2 2" xfId="188"/>
    <cellStyle name="20% - Акцент2 3 2 2 2" xfId="712"/>
    <cellStyle name="20% - Акцент2 3 2 3" xfId="240"/>
    <cellStyle name="20% - Акцент2 3 2 4" xfId="292"/>
    <cellStyle name="20% - Акцент2 3 2 5" xfId="344"/>
    <cellStyle name="20% - Акцент2 3 2 6" xfId="396"/>
    <cellStyle name="20% - Акцент2 3 2 7" xfId="448"/>
    <cellStyle name="20% - Акцент2 3 2 8" xfId="500"/>
    <cellStyle name="20% - Акцент2 3 2 9" xfId="552"/>
    <cellStyle name="20% - Акцент2 3 3" xfId="187"/>
    <cellStyle name="20% - Акцент2 3 3 2" xfId="713"/>
    <cellStyle name="20% - Акцент2 3 4" xfId="239"/>
    <cellStyle name="20% - Акцент2 3 5" xfId="291"/>
    <cellStyle name="20% - Акцент2 3 6" xfId="343"/>
    <cellStyle name="20% - Акцент2 3 7" xfId="395"/>
    <cellStyle name="20% - Акцент2 3 8" xfId="447"/>
    <cellStyle name="20% - Акцент2 3 9" xfId="499"/>
    <cellStyle name="20% - Акцент2 4" xfId="17"/>
    <cellStyle name="20% - Акцент2 4 10" xfId="605"/>
    <cellStyle name="20% - Акцент2 4 11" xfId="657"/>
    <cellStyle name="20% - Акцент2 4 12" xfId="714"/>
    <cellStyle name="20% - Акцент2 4 2" xfId="189"/>
    <cellStyle name="20% - Акцент2 4 2 2" xfId="715"/>
    <cellStyle name="20% - Акцент2 4 3" xfId="241"/>
    <cellStyle name="20% - Акцент2 4 4" xfId="293"/>
    <cellStyle name="20% - Акцент2 4 5" xfId="345"/>
    <cellStyle name="20% - Акцент2 4 6" xfId="397"/>
    <cellStyle name="20% - Акцент2 4 7" xfId="449"/>
    <cellStyle name="20% - Акцент2 4 8" xfId="501"/>
    <cellStyle name="20% - Акцент2 4 9" xfId="553"/>
    <cellStyle name="20% - Акцент3" xfId="833" builtinId="38" customBuiltin="1"/>
    <cellStyle name="20% - Акцент3 2" xfId="18"/>
    <cellStyle name="20% - Акцент3 2 2" xfId="19"/>
    <cellStyle name="20% - Акцент3 3" xfId="20"/>
    <cellStyle name="20% - Акцент3 3 10" xfId="554"/>
    <cellStyle name="20% - Акцент3 3 11" xfId="606"/>
    <cellStyle name="20% - Акцент3 3 12" xfId="658"/>
    <cellStyle name="20% - Акцент3 3 13" xfId="716"/>
    <cellStyle name="20% - Акцент3 3 2" xfId="21"/>
    <cellStyle name="20% - Акцент3 3 2 10" xfId="607"/>
    <cellStyle name="20% - Акцент3 3 2 11" xfId="659"/>
    <cellStyle name="20% - Акцент3 3 2 12" xfId="717"/>
    <cellStyle name="20% - Акцент3 3 2 2" xfId="191"/>
    <cellStyle name="20% - Акцент3 3 2 2 2" xfId="718"/>
    <cellStyle name="20% - Акцент3 3 2 3" xfId="243"/>
    <cellStyle name="20% - Акцент3 3 2 4" xfId="295"/>
    <cellStyle name="20% - Акцент3 3 2 5" xfId="347"/>
    <cellStyle name="20% - Акцент3 3 2 6" xfId="399"/>
    <cellStyle name="20% - Акцент3 3 2 7" xfId="451"/>
    <cellStyle name="20% - Акцент3 3 2 8" xfId="503"/>
    <cellStyle name="20% - Акцент3 3 2 9" xfId="555"/>
    <cellStyle name="20% - Акцент3 3 3" xfId="190"/>
    <cellStyle name="20% - Акцент3 3 3 2" xfId="719"/>
    <cellStyle name="20% - Акцент3 3 4" xfId="242"/>
    <cellStyle name="20% - Акцент3 3 5" xfId="294"/>
    <cellStyle name="20% - Акцент3 3 6" xfId="346"/>
    <cellStyle name="20% - Акцент3 3 7" xfId="398"/>
    <cellStyle name="20% - Акцент3 3 8" xfId="450"/>
    <cellStyle name="20% - Акцент3 3 9" xfId="502"/>
    <cellStyle name="20% - Акцент3 4" xfId="22"/>
    <cellStyle name="20% - Акцент3 4 10" xfId="608"/>
    <cellStyle name="20% - Акцент3 4 11" xfId="660"/>
    <cellStyle name="20% - Акцент3 4 12" xfId="720"/>
    <cellStyle name="20% - Акцент3 4 2" xfId="192"/>
    <cellStyle name="20% - Акцент3 4 2 2" xfId="721"/>
    <cellStyle name="20% - Акцент3 4 3" xfId="244"/>
    <cellStyle name="20% - Акцент3 4 4" xfId="296"/>
    <cellStyle name="20% - Акцент3 4 5" xfId="348"/>
    <cellStyle name="20% - Акцент3 4 6" xfId="400"/>
    <cellStyle name="20% - Акцент3 4 7" xfId="452"/>
    <cellStyle name="20% - Акцент3 4 8" xfId="504"/>
    <cellStyle name="20% - Акцент3 4 9" xfId="556"/>
    <cellStyle name="20% - Акцент4" xfId="837" builtinId="42" customBuiltin="1"/>
    <cellStyle name="20% - Акцент4 2" xfId="23"/>
    <cellStyle name="20% - Акцент4 2 2" xfId="24"/>
    <cellStyle name="20% - Акцент4 3" xfId="25"/>
    <cellStyle name="20% - Акцент4 3 10" xfId="557"/>
    <cellStyle name="20% - Акцент4 3 11" xfId="609"/>
    <cellStyle name="20% - Акцент4 3 12" xfId="661"/>
    <cellStyle name="20% - Акцент4 3 13" xfId="722"/>
    <cellStyle name="20% - Акцент4 3 2" xfId="26"/>
    <cellStyle name="20% - Акцент4 3 2 10" xfId="610"/>
    <cellStyle name="20% - Акцент4 3 2 11" xfId="662"/>
    <cellStyle name="20% - Акцент4 3 2 12" xfId="723"/>
    <cellStyle name="20% - Акцент4 3 2 2" xfId="194"/>
    <cellStyle name="20% - Акцент4 3 2 2 2" xfId="724"/>
    <cellStyle name="20% - Акцент4 3 2 3" xfId="246"/>
    <cellStyle name="20% - Акцент4 3 2 4" xfId="298"/>
    <cellStyle name="20% - Акцент4 3 2 5" xfId="350"/>
    <cellStyle name="20% - Акцент4 3 2 6" xfId="402"/>
    <cellStyle name="20% - Акцент4 3 2 7" xfId="454"/>
    <cellStyle name="20% - Акцент4 3 2 8" xfId="506"/>
    <cellStyle name="20% - Акцент4 3 2 9" xfId="558"/>
    <cellStyle name="20% - Акцент4 3 3" xfId="193"/>
    <cellStyle name="20% - Акцент4 3 3 2" xfId="725"/>
    <cellStyle name="20% - Акцент4 3 4" xfId="245"/>
    <cellStyle name="20% - Акцент4 3 5" xfId="297"/>
    <cellStyle name="20% - Акцент4 3 6" xfId="349"/>
    <cellStyle name="20% - Акцент4 3 7" xfId="401"/>
    <cellStyle name="20% - Акцент4 3 8" xfId="453"/>
    <cellStyle name="20% - Акцент4 3 9" xfId="505"/>
    <cellStyle name="20% - Акцент4 4" xfId="27"/>
    <cellStyle name="20% - Акцент4 4 10" xfId="611"/>
    <cellStyle name="20% - Акцент4 4 11" xfId="663"/>
    <cellStyle name="20% - Акцент4 4 12" xfId="726"/>
    <cellStyle name="20% - Акцент4 4 2" xfId="195"/>
    <cellStyle name="20% - Акцент4 4 2 2" xfId="727"/>
    <cellStyle name="20% - Акцент4 4 3" xfId="247"/>
    <cellStyle name="20% - Акцент4 4 4" xfId="299"/>
    <cellStyle name="20% - Акцент4 4 5" xfId="351"/>
    <cellStyle name="20% - Акцент4 4 6" xfId="403"/>
    <cellStyle name="20% - Акцент4 4 7" xfId="455"/>
    <cellStyle name="20% - Акцент4 4 8" xfId="507"/>
    <cellStyle name="20% - Акцент4 4 9" xfId="559"/>
    <cellStyle name="20% - Акцент5" xfId="841" builtinId="46" customBuiltin="1"/>
    <cellStyle name="20% - Акцент5 2" xfId="28"/>
    <cellStyle name="20% - Акцент5 2 2" xfId="29"/>
    <cellStyle name="20% - Акцент5 3" xfId="30"/>
    <cellStyle name="20% - Акцент5 3 10" xfId="560"/>
    <cellStyle name="20% - Акцент5 3 11" xfId="612"/>
    <cellStyle name="20% - Акцент5 3 12" xfId="664"/>
    <cellStyle name="20% - Акцент5 3 13" xfId="728"/>
    <cellStyle name="20% - Акцент5 3 2" xfId="31"/>
    <cellStyle name="20% - Акцент5 3 2 10" xfId="613"/>
    <cellStyle name="20% - Акцент5 3 2 11" xfId="665"/>
    <cellStyle name="20% - Акцент5 3 2 12" xfId="729"/>
    <cellStyle name="20% - Акцент5 3 2 2" xfId="197"/>
    <cellStyle name="20% - Акцент5 3 2 2 2" xfId="730"/>
    <cellStyle name="20% - Акцент5 3 2 3" xfId="249"/>
    <cellStyle name="20% - Акцент5 3 2 4" xfId="301"/>
    <cellStyle name="20% - Акцент5 3 2 5" xfId="353"/>
    <cellStyle name="20% - Акцент5 3 2 6" xfId="405"/>
    <cellStyle name="20% - Акцент5 3 2 7" xfId="457"/>
    <cellStyle name="20% - Акцент5 3 2 8" xfId="509"/>
    <cellStyle name="20% - Акцент5 3 2 9" xfId="561"/>
    <cellStyle name="20% - Акцент5 3 3" xfId="196"/>
    <cellStyle name="20% - Акцент5 3 3 2" xfId="731"/>
    <cellStyle name="20% - Акцент5 3 4" xfId="248"/>
    <cellStyle name="20% - Акцент5 3 5" xfId="300"/>
    <cellStyle name="20% - Акцент5 3 6" xfId="352"/>
    <cellStyle name="20% - Акцент5 3 7" xfId="404"/>
    <cellStyle name="20% - Акцент5 3 8" xfId="456"/>
    <cellStyle name="20% - Акцент5 3 9" xfId="508"/>
    <cellStyle name="20% - Акцент5 4" xfId="32"/>
    <cellStyle name="20% - Акцент5 4 10" xfId="614"/>
    <cellStyle name="20% - Акцент5 4 11" xfId="666"/>
    <cellStyle name="20% - Акцент5 4 12" xfId="732"/>
    <cellStyle name="20% - Акцент5 4 2" xfId="198"/>
    <cellStyle name="20% - Акцент5 4 2 2" xfId="733"/>
    <cellStyle name="20% - Акцент5 4 3" xfId="250"/>
    <cellStyle name="20% - Акцент5 4 4" xfId="302"/>
    <cellStyle name="20% - Акцент5 4 5" xfId="354"/>
    <cellStyle name="20% - Акцент5 4 6" xfId="406"/>
    <cellStyle name="20% - Акцент5 4 7" xfId="458"/>
    <cellStyle name="20% - Акцент5 4 8" xfId="510"/>
    <cellStyle name="20% - Акцент5 4 9" xfId="562"/>
    <cellStyle name="20% - Акцент6" xfId="845" builtinId="50" customBuiltin="1"/>
    <cellStyle name="20% - Акцент6 2" xfId="33"/>
    <cellStyle name="20% - Акцент6 2 2" xfId="34"/>
    <cellStyle name="20% - Акцент6 3" xfId="35"/>
    <cellStyle name="20% - Акцент6 3 10" xfId="563"/>
    <cellStyle name="20% - Акцент6 3 11" xfId="615"/>
    <cellStyle name="20% - Акцент6 3 12" xfId="667"/>
    <cellStyle name="20% - Акцент6 3 13" xfId="734"/>
    <cellStyle name="20% - Акцент6 3 2" xfId="36"/>
    <cellStyle name="20% - Акцент6 3 2 10" xfId="616"/>
    <cellStyle name="20% - Акцент6 3 2 11" xfId="668"/>
    <cellStyle name="20% - Акцент6 3 2 12" xfId="735"/>
    <cellStyle name="20% - Акцент6 3 2 2" xfId="200"/>
    <cellStyle name="20% - Акцент6 3 2 2 2" xfId="736"/>
    <cellStyle name="20% - Акцент6 3 2 3" xfId="252"/>
    <cellStyle name="20% - Акцент6 3 2 4" xfId="304"/>
    <cellStyle name="20% - Акцент6 3 2 5" xfId="356"/>
    <cellStyle name="20% - Акцент6 3 2 6" xfId="408"/>
    <cellStyle name="20% - Акцент6 3 2 7" xfId="460"/>
    <cellStyle name="20% - Акцент6 3 2 8" xfId="512"/>
    <cellStyle name="20% - Акцент6 3 2 9" xfId="564"/>
    <cellStyle name="20% - Акцент6 3 3" xfId="199"/>
    <cellStyle name="20% - Акцент6 3 3 2" xfId="737"/>
    <cellStyle name="20% - Акцент6 3 4" xfId="251"/>
    <cellStyle name="20% - Акцент6 3 5" xfId="303"/>
    <cellStyle name="20% - Акцент6 3 6" xfId="355"/>
    <cellStyle name="20% - Акцент6 3 7" xfId="407"/>
    <cellStyle name="20% - Акцент6 3 8" xfId="459"/>
    <cellStyle name="20% - Акцент6 3 9" xfId="511"/>
    <cellStyle name="20% - Акцент6 4" xfId="37"/>
    <cellStyle name="20% - Акцент6 4 10" xfId="617"/>
    <cellStyle name="20% - Акцент6 4 11" xfId="669"/>
    <cellStyle name="20% - Акцент6 4 12" xfId="738"/>
    <cellStyle name="20% - Акцент6 4 2" xfId="201"/>
    <cellStyle name="20% - Акцент6 4 2 2" xfId="739"/>
    <cellStyle name="20% - Акцент6 4 3" xfId="253"/>
    <cellStyle name="20% - Акцент6 4 4" xfId="305"/>
    <cellStyle name="20% - Акцент6 4 5" xfId="357"/>
    <cellStyle name="20% - Акцент6 4 6" xfId="409"/>
    <cellStyle name="20% - Акцент6 4 7" xfId="461"/>
    <cellStyle name="20% - Акцент6 4 8" xfId="513"/>
    <cellStyle name="20% - Акцент6 4 9" xfId="565"/>
    <cellStyle name="40% - Акцент1" xfId="826" builtinId="31" customBuiltin="1"/>
    <cellStyle name="40% - Акцент1 2" xfId="38"/>
    <cellStyle name="40% - Акцент1 2 2" xfId="39"/>
    <cellStyle name="40% - Акцент1 3" xfId="40"/>
    <cellStyle name="40% - Акцент1 3 10" xfId="566"/>
    <cellStyle name="40% - Акцент1 3 11" xfId="618"/>
    <cellStyle name="40% - Акцент1 3 12" xfId="670"/>
    <cellStyle name="40% - Акцент1 3 13" xfId="740"/>
    <cellStyle name="40% - Акцент1 3 2" xfId="41"/>
    <cellStyle name="40% - Акцент1 3 2 10" xfId="619"/>
    <cellStyle name="40% - Акцент1 3 2 11" xfId="671"/>
    <cellStyle name="40% - Акцент1 3 2 12" xfId="741"/>
    <cellStyle name="40% - Акцент1 3 2 2" xfId="203"/>
    <cellStyle name="40% - Акцент1 3 2 2 2" xfId="742"/>
    <cellStyle name="40% - Акцент1 3 2 3" xfId="255"/>
    <cellStyle name="40% - Акцент1 3 2 4" xfId="307"/>
    <cellStyle name="40% - Акцент1 3 2 5" xfId="359"/>
    <cellStyle name="40% - Акцент1 3 2 6" xfId="411"/>
    <cellStyle name="40% - Акцент1 3 2 7" xfId="463"/>
    <cellStyle name="40% - Акцент1 3 2 8" xfId="515"/>
    <cellStyle name="40% - Акцент1 3 2 9" xfId="567"/>
    <cellStyle name="40% - Акцент1 3 3" xfId="202"/>
    <cellStyle name="40% - Акцент1 3 3 2" xfId="743"/>
    <cellStyle name="40% - Акцент1 3 4" xfId="254"/>
    <cellStyle name="40% - Акцент1 3 5" xfId="306"/>
    <cellStyle name="40% - Акцент1 3 6" xfId="358"/>
    <cellStyle name="40% - Акцент1 3 7" xfId="410"/>
    <cellStyle name="40% - Акцент1 3 8" xfId="462"/>
    <cellStyle name="40% - Акцент1 3 9" xfId="514"/>
    <cellStyle name="40% - Акцент1 4" xfId="42"/>
    <cellStyle name="40% - Акцент1 4 10" xfId="620"/>
    <cellStyle name="40% - Акцент1 4 11" xfId="672"/>
    <cellStyle name="40% - Акцент1 4 12" xfId="744"/>
    <cellStyle name="40% - Акцент1 4 2" xfId="204"/>
    <cellStyle name="40% - Акцент1 4 2 2" xfId="745"/>
    <cellStyle name="40% - Акцент1 4 3" xfId="256"/>
    <cellStyle name="40% - Акцент1 4 4" xfId="308"/>
    <cellStyle name="40% - Акцент1 4 5" xfId="360"/>
    <cellStyle name="40% - Акцент1 4 6" xfId="412"/>
    <cellStyle name="40% - Акцент1 4 7" xfId="464"/>
    <cellStyle name="40% - Акцент1 4 8" xfId="516"/>
    <cellStyle name="40% - Акцент1 4 9" xfId="568"/>
    <cellStyle name="40% - Акцент2" xfId="830" builtinId="35" customBuiltin="1"/>
    <cellStyle name="40% - Акцент2 2" xfId="43"/>
    <cellStyle name="40% - Акцент2 2 2" xfId="44"/>
    <cellStyle name="40% - Акцент2 3" xfId="45"/>
    <cellStyle name="40% - Акцент2 3 10" xfId="569"/>
    <cellStyle name="40% - Акцент2 3 11" xfId="621"/>
    <cellStyle name="40% - Акцент2 3 12" xfId="673"/>
    <cellStyle name="40% - Акцент2 3 13" xfId="746"/>
    <cellStyle name="40% - Акцент2 3 2" xfId="46"/>
    <cellStyle name="40% - Акцент2 3 2 10" xfId="622"/>
    <cellStyle name="40% - Акцент2 3 2 11" xfId="674"/>
    <cellStyle name="40% - Акцент2 3 2 12" xfId="747"/>
    <cellStyle name="40% - Акцент2 3 2 2" xfId="206"/>
    <cellStyle name="40% - Акцент2 3 2 2 2" xfId="748"/>
    <cellStyle name="40% - Акцент2 3 2 3" xfId="258"/>
    <cellStyle name="40% - Акцент2 3 2 4" xfId="310"/>
    <cellStyle name="40% - Акцент2 3 2 5" xfId="362"/>
    <cellStyle name="40% - Акцент2 3 2 6" xfId="414"/>
    <cellStyle name="40% - Акцент2 3 2 7" xfId="466"/>
    <cellStyle name="40% - Акцент2 3 2 8" xfId="518"/>
    <cellStyle name="40% - Акцент2 3 2 9" xfId="570"/>
    <cellStyle name="40% - Акцент2 3 3" xfId="205"/>
    <cellStyle name="40% - Акцент2 3 3 2" xfId="749"/>
    <cellStyle name="40% - Акцент2 3 4" xfId="257"/>
    <cellStyle name="40% - Акцент2 3 5" xfId="309"/>
    <cellStyle name="40% - Акцент2 3 6" xfId="361"/>
    <cellStyle name="40% - Акцент2 3 7" xfId="413"/>
    <cellStyle name="40% - Акцент2 3 8" xfId="465"/>
    <cellStyle name="40% - Акцент2 3 9" xfId="517"/>
    <cellStyle name="40% - Акцент2 4" xfId="47"/>
    <cellStyle name="40% - Акцент2 4 10" xfId="623"/>
    <cellStyle name="40% - Акцент2 4 11" xfId="675"/>
    <cellStyle name="40% - Акцент2 4 12" xfId="750"/>
    <cellStyle name="40% - Акцент2 4 2" xfId="207"/>
    <cellStyle name="40% - Акцент2 4 2 2" xfId="751"/>
    <cellStyle name="40% - Акцент2 4 3" xfId="259"/>
    <cellStyle name="40% - Акцент2 4 4" xfId="311"/>
    <cellStyle name="40% - Акцент2 4 5" xfId="363"/>
    <cellStyle name="40% - Акцент2 4 6" xfId="415"/>
    <cellStyle name="40% - Акцент2 4 7" xfId="467"/>
    <cellStyle name="40% - Акцент2 4 8" xfId="519"/>
    <cellStyle name="40% - Акцент2 4 9" xfId="571"/>
    <cellStyle name="40% - Акцент3" xfId="834" builtinId="39" customBuiltin="1"/>
    <cellStyle name="40% - Акцент3 2" xfId="48"/>
    <cellStyle name="40% - Акцент3 2 2" xfId="49"/>
    <cellStyle name="40% - Акцент3 3" xfId="50"/>
    <cellStyle name="40% - Акцент3 3 10" xfId="572"/>
    <cellStyle name="40% - Акцент3 3 11" xfId="624"/>
    <cellStyle name="40% - Акцент3 3 12" xfId="676"/>
    <cellStyle name="40% - Акцент3 3 13" xfId="752"/>
    <cellStyle name="40% - Акцент3 3 2" xfId="51"/>
    <cellStyle name="40% - Акцент3 3 2 10" xfId="625"/>
    <cellStyle name="40% - Акцент3 3 2 11" xfId="677"/>
    <cellStyle name="40% - Акцент3 3 2 12" xfId="753"/>
    <cellStyle name="40% - Акцент3 3 2 2" xfId="209"/>
    <cellStyle name="40% - Акцент3 3 2 2 2" xfId="754"/>
    <cellStyle name="40% - Акцент3 3 2 3" xfId="261"/>
    <cellStyle name="40% - Акцент3 3 2 4" xfId="313"/>
    <cellStyle name="40% - Акцент3 3 2 5" xfId="365"/>
    <cellStyle name="40% - Акцент3 3 2 6" xfId="417"/>
    <cellStyle name="40% - Акцент3 3 2 7" xfId="469"/>
    <cellStyle name="40% - Акцент3 3 2 8" xfId="521"/>
    <cellStyle name="40% - Акцент3 3 2 9" xfId="573"/>
    <cellStyle name="40% - Акцент3 3 3" xfId="208"/>
    <cellStyle name="40% - Акцент3 3 3 2" xfId="755"/>
    <cellStyle name="40% - Акцент3 3 4" xfId="260"/>
    <cellStyle name="40% - Акцент3 3 5" xfId="312"/>
    <cellStyle name="40% - Акцент3 3 6" xfId="364"/>
    <cellStyle name="40% - Акцент3 3 7" xfId="416"/>
    <cellStyle name="40% - Акцент3 3 8" xfId="468"/>
    <cellStyle name="40% - Акцент3 3 9" xfId="520"/>
    <cellStyle name="40% - Акцент3 4" xfId="52"/>
    <cellStyle name="40% - Акцент3 4 10" xfId="626"/>
    <cellStyle name="40% - Акцент3 4 11" xfId="678"/>
    <cellStyle name="40% - Акцент3 4 12" xfId="756"/>
    <cellStyle name="40% - Акцент3 4 2" xfId="210"/>
    <cellStyle name="40% - Акцент3 4 2 2" xfId="757"/>
    <cellStyle name="40% - Акцент3 4 3" xfId="262"/>
    <cellStyle name="40% - Акцент3 4 4" xfId="314"/>
    <cellStyle name="40% - Акцент3 4 5" xfId="366"/>
    <cellStyle name="40% - Акцент3 4 6" xfId="418"/>
    <cellStyle name="40% - Акцент3 4 7" xfId="470"/>
    <cellStyle name="40% - Акцент3 4 8" xfId="522"/>
    <cellStyle name="40% - Акцент3 4 9" xfId="574"/>
    <cellStyle name="40% - Акцент4" xfId="838" builtinId="43" customBuiltin="1"/>
    <cellStyle name="40% - Акцент4 2" xfId="53"/>
    <cellStyle name="40% - Акцент4 2 2" xfId="54"/>
    <cellStyle name="40% - Акцент4 3" xfId="55"/>
    <cellStyle name="40% - Акцент4 3 10" xfId="575"/>
    <cellStyle name="40% - Акцент4 3 11" xfId="627"/>
    <cellStyle name="40% - Акцент4 3 12" xfId="679"/>
    <cellStyle name="40% - Акцент4 3 13" xfId="758"/>
    <cellStyle name="40% - Акцент4 3 2" xfId="56"/>
    <cellStyle name="40% - Акцент4 3 2 10" xfId="628"/>
    <cellStyle name="40% - Акцент4 3 2 11" xfId="680"/>
    <cellStyle name="40% - Акцент4 3 2 12" xfId="759"/>
    <cellStyle name="40% - Акцент4 3 2 2" xfId="212"/>
    <cellStyle name="40% - Акцент4 3 2 2 2" xfId="760"/>
    <cellStyle name="40% - Акцент4 3 2 3" xfId="264"/>
    <cellStyle name="40% - Акцент4 3 2 4" xfId="316"/>
    <cellStyle name="40% - Акцент4 3 2 5" xfId="368"/>
    <cellStyle name="40% - Акцент4 3 2 6" xfId="420"/>
    <cellStyle name="40% - Акцент4 3 2 7" xfId="472"/>
    <cellStyle name="40% - Акцент4 3 2 8" xfId="524"/>
    <cellStyle name="40% - Акцент4 3 2 9" xfId="576"/>
    <cellStyle name="40% - Акцент4 3 3" xfId="211"/>
    <cellStyle name="40% - Акцент4 3 3 2" xfId="761"/>
    <cellStyle name="40% - Акцент4 3 4" xfId="263"/>
    <cellStyle name="40% - Акцент4 3 5" xfId="315"/>
    <cellStyle name="40% - Акцент4 3 6" xfId="367"/>
    <cellStyle name="40% - Акцент4 3 7" xfId="419"/>
    <cellStyle name="40% - Акцент4 3 8" xfId="471"/>
    <cellStyle name="40% - Акцент4 3 9" xfId="523"/>
    <cellStyle name="40% - Акцент4 4" xfId="57"/>
    <cellStyle name="40% - Акцент4 4 10" xfId="629"/>
    <cellStyle name="40% - Акцент4 4 11" xfId="681"/>
    <cellStyle name="40% - Акцент4 4 12" xfId="762"/>
    <cellStyle name="40% - Акцент4 4 2" xfId="213"/>
    <cellStyle name="40% - Акцент4 4 2 2" xfId="763"/>
    <cellStyle name="40% - Акцент4 4 3" xfId="265"/>
    <cellStyle name="40% - Акцент4 4 4" xfId="317"/>
    <cellStyle name="40% - Акцент4 4 5" xfId="369"/>
    <cellStyle name="40% - Акцент4 4 6" xfId="421"/>
    <cellStyle name="40% - Акцент4 4 7" xfId="473"/>
    <cellStyle name="40% - Акцент4 4 8" xfId="525"/>
    <cellStyle name="40% - Акцент4 4 9" xfId="577"/>
    <cellStyle name="40% - Акцент5" xfId="842" builtinId="47" customBuiltin="1"/>
    <cellStyle name="40% - Акцент5 2" xfId="58"/>
    <cellStyle name="40% - Акцент5 2 2" xfId="59"/>
    <cellStyle name="40% - Акцент5 3" xfId="60"/>
    <cellStyle name="40% - Акцент5 3 10" xfId="578"/>
    <cellStyle name="40% - Акцент5 3 11" xfId="630"/>
    <cellStyle name="40% - Акцент5 3 12" xfId="682"/>
    <cellStyle name="40% - Акцент5 3 13" xfId="764"/>
    <cellStyle name="40% - Акцент5 3 2" xfId="61"/>
    <cellStyle name="40% - Акцент5 3 2 10" xfId="631"/>
    <cellStyle name="40% - Акцент5 3 2 11" xfId="683"/>
    <cellStyle name="40% - Акцент5 3 2 12" xfId="765"/>
    <cellStyle name="40% - Акцент5 3 2 2" xfId="215"/>
    <cellStyle name="40% - Акцент5 3 2 2 2" xfId="766"/>
    <cellStyle name="40% - Акцент5 3 2 3" xfId="267"/>
    <cellStyle name="40% - Акцент5 3 2 4" xfId="319"/>
    <cellStyle name="40% - Акцент5 3 2 5" xfId="371"/>
    <cellStyle name="40% - Акцент5 3 2 6" xfId="423"/>
    <cellStyle name="40% - Акцент5 3 2 7" xfId="475"/>
    <cellStyle name="40% - Акцент5 3 2 8" xfId="527"/>
    <cellStyle name="40% - Акцент5 3 2 9" xfId="579"/>
    <cellStyle name="40% - Акцент5 3 3" xfId="214"/>
    <cellStyle name="40% - Акцент5 3 3 2" xfId="767"/>
    <cellStyle name="40% - Акцент5 3 4" xfId="266"/>
    <cellStyle name="40% - Акцент5 3 5" xfId="318"/>
    <cellStyle name="40% - Акцент5 3 6" xfId="370"/>
    <cellStyle name="40% - Акцент5 3 7" xfId="422"/>
    <cellStyle name="40% - Акцент5 3 8" xfId="474"/>
    <cellStyle name="40% - Акцент5 3 9" xfId="526"/>
    <cellStyle name="40% - Акцент5 4" xfId="62"/>
    <cellStyle name="40% - Акцент5 4 10" xfId="632"/>
    <cellStyle name="40% - Акцент5 4 11" xfId="684"/>
    <cellStyle name="40% - Акцент5 4 12" xfId="768"/>
    <cellStyle name="40% - Акцент5 4 2" xfId="216"/>
    <cellStyle name="40% - Акцент5 4 2 2" xfId="769"/>
    <cellStyle name="40% - Акцент5 4 3" xfId="268"/>
    <cellStyle name="40% - Акцент5 4 4" xfId="320"/>
    <cellStyle name="40% - Акцент5 4 5" xfId="372"/>
    <cellStyle name="40% - Акцент5 4 6" xfId="424"/>
    <cellStyle name="40% - Акцент5 4 7" xfId="476"/>
    <cellStyle name="40% - Акцент5 4 8" xfId="528"/>
    <cellStyle name="40% - Акцент5 4 9" xfId="580"/>
    <cellStyle name="40% - Акцент6" xfId="846" builtinId="51" customBuiltin="1"/>
    <cellStyle name="40% - Акцент6 2" xfId="63"/>
    <cellStyle name="40% - Акцент6 2 2" xfId="64"/>
    <cellStyle name="40% - Акцент6 3" xfId="65"/>
    <cellStyle name="40% - Акцент6 3 10" xfId="581"/>
    <cellStyle name="40% - Акцент6 3 11" xfId="633"/>
    <cellStyle name="40% - Акцент6 3 12" xfId="685"/>
    <cellStyle name="40% - Акцент6 3 13" xfId="770"/>
    <cellStyle name="40% - Акцент6 3 2" xfId="66"/>
    <cellStyle name="40% - Акцент6 3 2 10" xfId="634"/>
    <cellStyle name="40% - Акцент6 3 2 11" xfId="686"/>
    <cellStyle name="40% - Акцент6 3 2 12" xfId="771"/>
    <cellStyle name="40% - Акцент6 3 2 2" xfId="218"/>
    <cellStyle name="40% - Акцент6 3 2 2 2" xfId="772"/>
    <cellStyle name="40% - Акцент6 3 2 3" xfId="270"/>
    <cellStyle name="40% - Акцент6 3 2 4" xfId="322"/>
    <cellStyle name="40% - Акцент6 3 2 5" xfId="374"/>
    <cellStyle name="40% - Акцент6 3 2 6" xfId="426"/>
    <cellStyle name="40% - Акцент6 3 2 7" xfId="478"/>
    <cellStyle name="40% - Акцент6 3 2 8" xfId="530"/>
    <cellStyle name="40% - Акцент6 3 2 9" xfId="582"/>
    <cellStyle name="40% - Акцент6 3 3" xfId="217"/>
    <cellStyle name="40% - Акцент6 3 3 2" xfId="773"/>
    <cellStyle name="40% - Акцент6 3 4" xfId="269"/>
    <cellStyle name="40% - Акцент6 3 5" xfId="321"/>
    <cellStyle name="40% - Акцент6 3 6" xfId="373"/>
    <cellStyle name="40% - Акцент6 3 7" xfId="425"/>
    <cellStyle name="40% - Акцент6 3 8" xfId="477"/>
    <cellStyle name="40% - Акцент6 3 9" xfId="529"/>
    <cellStyle name="40% - Акцент6 4" xfId="67"/>
    <cellStyle name="40% - Акцент6 4 10" xfId="635"/>
    <cellStyle name="40% - Акцент6 4 11" xfId="687"/>
    <cellStyle name="40% - Акцент6 4 12" xfId="774"/>
    <cellStyle name="40% - Акцент6 4 2" xfId="219"/>
    <cellStyle name="40% - Акцент6 4 2 2" xfId="775"/>
    <cellStyle name="40% - Акцент6 4 3" xfId="271"/>
    <cellStyle name="40% - Акцент6 4 4" xfId="323"/>
    <cellStyle name="40% - Акцент6 4 5" xfId="375"/>
    <cellStyle name="40% - Акцент6 4 6" xfId="427"/>
    <cellStyle name="40% - Акцент6 4 7" xfId="479"/>
    <cellStyle name="40% - Акцент6 4 8" xfId="531"/>
    <cellStyle name="40% - Акцент6 4 9" xfId="583"/>
    <cellStyle name="60% - Акцент1" xfId="827" builtinId="32" customBuiltin="1"/>
    <cellStyle name="60% - Акцент1 2" xfId="68"/>
    <cellStyle name="60% - Акцент1 2 2" xfId="69"/>
    <cellStyle name="60% - Акцент1 3" xfId="70"/>
    <cellStyle name="60% - Акцент2" xfId="831" builtinId="36" customBuiltin="1"/>
    <cellStyle name="60% - Акцент2 2" xfId="71"/>
    <cellStyle name="60% - Акцент2 2 2" xfId="72"/>
    <cellStyle name="60% - Акцент2 3" xfId="73"/>
    <cellStyle name="60% - Акцент3" xfId="835" builtinId="40" customBuiltin="1"/>
    <cellStyle name="60% - Акцент3 2" xfId="74"/>
    <cellStyle name="60% - Акцент3 2 2" xfId="75"/>
    <cellStyle name="60% - Акцент3 3" xfId="76"/>
    <cellStyle name="60% - Акцент4" xfId="839" builtinId="44" customBuiltin="1"/>
    <cellStyle name="60% - Акцент4 2" xfId="77"/>
    <cellStyle name="60% - Акцент4 2 2" xfId="78"/>
    <cellStyle name="60% - Акцент4 3" xfId="79"/>
    <cellStyle name="60% - Акцент5" xfId="843" builtinId="48" customBuiltin="1"/>
    <cellStyle name="60% - Акцент5 2" xfId="80"/>
    <cellStyle name="60% - Акцент5 2 2" xfId="81"/>
    <cellStyle name="60% - Акцент5 3" xfId="82"/>
    <cellStyle name="60% - Акцент6" xfId="847" builtinId="52" customBuiltin="1"/>
    <cellStyle name="60% - Акцент6 2" xfId="83"/>
    <cellStyle name="60% - Акцент6 2 2" xfId="84"/>
    <cellStyle name="60% - Акцент6 3" xfId="85"/>
    <cellStyle name="Акцент1" xfId="824" builtinId="29" customBuiltin="1"/>
    <cellStyle name="Акцент1 2" xfId="86"/>
    <cellStyle name="Акцент1 2 2" xfId="87"/>
    <cellStyle name="Акцент1 3" xfId="88"/>
    <cellStyle name="Акцент2" xfId="828" builtinId="33" customBuiltin="1"/>
    <cellStyle name="Акцент2 2" xfId="89"/>
    <cellStyle name="Акцент2 2 2" xfId="90"/>
    <cellStyle name="Акцент2 3" xfId="91"/>
    <cellStyle name="Акцент3" xfId="832" builtinId="37" customBuiltin="1"/>
    <cellStyle name="Акцент3 2" xfId="92"/>
    <cellStyle name="Акцент3 2 2" xfId="93"/>
    <cellStyle name="Акцент3 3" xfId="94"/>
    <cellStyle name="Акцент4" xfId="836" builtinId="41" customBuiltin="1"/>
    <cellStyle name="Акцент4 2" xfId="95"/>
    <cellStyle name="Акцент4 2 2" xfId="96"/>
    <cellStyle name="Акцент4 3" xfId="97"/>
    <cellStyle name="Акцент5" xfId="840" builtinId="45" customBuiltin="1"/>
    <cellStyle name="Акцент5 2" xfId="98"/>
    <cellStyle name="Акцент5 2 2" xfId="99"/>
    <cellStyle name="Акцент5 3" xfId="100"/>
    <cellStyle name="Акцент6" xfId="844" builtinId="49" customBuiltin="1"/>
    <cellStyle name="Акцент6 2" xfId="101"/>
    <cellStyle name="Акцент6 2 2" xfId="102"/>
    <cellStyle name="Акцент6 3" xfId="103"/>
    <cellStyle name="Ввод " xfId="816" builtinId="20" customBuiltin="1"/>
    <cellStyle name="Ввод  2" xfId="104"/>
    <cellStyle name="Ввод  2 2" xfId="105"/>
    <cellStyle name="Ввод  2 2 10" xfId="920"/>
    <cellStyle name="Ввод  2 2 10 2" xfId="990"/>
    <cellStyle name="Ввод  2 2 11" xfId="925"/>
    <cellStyle name="Ввод  2 2 11 2" xfId="995"/>
    <cellStyle name="Ввод  2 2 12" xfId="875"/>
    <cellStyle name="Ввод  2 2 12 2" xfId="955"/>
    <cellStyle name="Ввод  2 2 13" xfId="874"/>
    <cellStyle name="Ввод  2 2 2" xfId="891"/>
    <cellStyle name="Ввод  2 2 2 2" xfId="961"/>
    <cellStyle name="Ввод  2 2 3" xfId="896"/>
    <cellStyle name="Ввод  2 2 3 2" xfId="966"/>
    <cellStyle name="Ввод  2 2 4" xfId="902"/>
    <cellStyle name="Ввод  2 2 4 2" xfId="972"/>
    <cellStyle name="Ввод  2 2 5" xfId="860"/>
    <cellStyle name="Ввод  2 2 5 2" xfId="942"/>
    <cellStyle name="Ввод  2 2 6" xfId="854"/>
    <cellStyle name="Ввод  2 2 6 2" xfId="936"/>
    <cellStyle name="Ввод  2 2 7" xfId="909"/>
    <cellStyle name="Ввод  2 2 7 2" xfId="979"/>
    <cellStyle name="Ввод  2 2 8" xfId="914"/>
    <cellStyle name="Ввод  2 2 8 2" xfId="984"/>
    <cellStyle name="Ввод  2 2 9" xfId="868"/>
    <cellStyle name="Ввод  2 2 9 2" xfId="949"/>
    <cellStyle name="Ввод  3" xfId="106"/>
    <cellStyle name="Вывод" xfId="817" builtinId="21" customBuiltin="1"/>
    <cellStyle name="Вывод 2" xfId="107"/>
    <cellStyle name="Вывод 2 2" xfId="108"/>
    <cellStyle name="Вывод 2 2 10" xfId="921"/>
    <cellStyle name="Вывод 2 2 10 2" xfId="991"/>
    <cellStyle name="Вывод 2 2 11" xfId="926"/>
    <cellStyle name="Вывод 2 2 11 2" xfId="996"/>
    <cellStyle name="Вывод 2 2 12" xfId="861"/>
    <cellStyle name="Вывод 2 2 12 2" xfId="943"/>
    <cellStyle name="Вывод 2 2 13" xfId="864"/>
    <cellStyle name="Вывод 2 2 2" xfId="892"/>
    <cellStyle name="Вывод 2 2 2 2" xfId="962"/>
    <cellStyle name="Вывод 2 2 3" xfId="897"/>
    <cellStyle name="Вывод 2 2 3 2" xfId="967"/>
    <cellStyle name="Вывод 2 2 4" xfId="903"/>
    <cellStyle name="Вывод 2 2 4 2" xfId="973"/>
    <cellStyle name="Вывод 2 2 5" xfId="862"/>
    <cellStyle name="Вывод 2 2 5 2" xfId="944"/>
    <cellStyle name="Вывод 2 2 6" xfId="888"/>
    <cellStyle name="Вывод 2 2 6 2" xfId="958"/>
    <cellStyle name="Вывод 2 2 7" xfId="910"/>
    <cellStyle name="Вывод 2 2 7 2" xfId="980"/>
    <cellStyle name="Вывод 2 2 8" xfId="915"/>
    <cellStyle name="Вывод 2 2 8 2" xfId="985"/>
    <cellStyle name="Вывод 2 2 9" xfId="866"/>
    <cellStyle name="Вывод 2 2 9 2" xfId="947"/>
    <cellStyle name="Вывод 3" xfId="109"/>
    <cellStyle name="Вывод 3 2" xfId="110"/>
    <cellStyle name="Вычисление" xfId="818" builtinId="22" customBuiltin="1"/>
    <cellStyle name="Вычисление 2" xfId="111"/>
    <cellStyle name="Вычисление 2 2" xfId="112"/>
    <cellStyle name="Вычисление 2 2 10" xfId="922"/>
    <cellStyle name="Вычисление 2 2 10 2" xfId="992"/>
    <cellStyle name="Вычисление 2 2 11" xfId="927"/>
    <cellStyle name="Вычисление 2 2 11 2" xfId="997"/>
    <cellStyle name="Вычисление 2 2 12" xfId="885"/>
    <cellStyle name="Вычисление 2 2 12 2" xfId="956"/>
    <cellStyle name="Вычисление 2 2 13" xfId="886"/>
    <cellStyle name="Вычисление 2 2 2" xfId="893"/>
    <cellStyle name="Вычисление 2 2 2 2" xfId="963"/>
    <cellStyle name="Вычисление 2 2 3" xfId="898"/>
    <cellStyle name="Вычисление 2 2 3 2" xfId="968"/>
    <cellStyle name="Вычисление 2 2 4" xfId="904"/>
    <cellStyle name="Вычисление 2 2 4 2" xfId="974"/>
    <cellStyle name="Вычисление 2 2 5" xfId="890"/>
    <cellStyle name="Вычисление 2 2 5 2" xfId="960"/>
    <cellStyle name="Вычисление 2 2 6" xfId="855"/>
    <cellStyle name="Вычисление 2 2 6 2" xfId="937"/>
    <cellStyle name="Вычисление 2 2 7" xfId="911"/>
    <cellStyle name="Вычисление 2 2 7 2" xfId="981"/>
    <cellStyle name="Вычисление 2 2 8" xfId="916"/>
    <cellStyle name="Вычисление 2 2 8 2" xfId="986"/>
    <cellStyle name="Вычисление 2 2 9" xfId="901"/>
    <cellStyle name="Вычисление 2 2 9 2" xfId="971"/>
    <cellStyle name="Вычисление 3" xfId="113"/>
    <cellStyle name="Заголовок 1" xfId="809" builtinId="16" customBuiltin="1"/>
    <cellStyle name="Заголовок 1 2" xfId="114"/>
    <cellStyle name="Заголовок 1 2 2" xfId="115"/>
    <cellStyle name="Заголовок 1 3" xfId="116"/>
    <cellStyle name="Заголовок 2" xfId="810" builtinId="17" customBuiltin="1"/>
    <cellStyle name="Заголовок 2 2" xfId="117"/>
    <cellStyle name="Заголовок 2 2 2" xfId="118"/>
    <cellStyle name="Заголовок 2 3" xfId="119"/>
    <cellStyle name="Заголовок 3" xfId="811" builtinId="18" customBuiltin="1"/>
    <cellStyle name="Заголовок 3 2" xfId="120"/>
    <cellStyle name="Заголовок 3 2 2" xfId="121"/>
    <cellStyle name="Заголовок 3 3" xfId="122"/>
    <cellStyle name="Заголовок 4" xfId="812" builtinId="19" customBuiltin="1"/>
    <cellStyle name="Заголовок 4 2" xfId="123"/>
    <cellStyle name="Заголовок 4 2 2" xfId="124"/>
    <cellStyle name="Заголовок 4 3" xfId="125"/>
    <cellStyle name="Итог" xfId="823" builtinId="25" customBuiltin="1"/>
    <cellStyle name="Итог 2" xfId="126"/>
    <cellStyle name="Итог 2 2" xfId="127"/>
    <cellStyle name="Итог 2 2 10" xfId="923"/>
    <cellStyle name="Итог 2 2 10 2" xfId="993"/>
    <cellStyle name="Итог 2 2 11" xfId="928"/>
    <cellStyle name="Итог 2 2 11 2" xfId="998"/>
    <cellStyle name="Итог 2 2 12" xfId="852"/>
    <cellStyle name="Итог 2 2 12 2" xfId="934"/>
    <cellStyle name="Итог 2 2 13" xfId="930"/>
    <cellStyle name="Итог 2 2 2" xfId="894"/>
    <cellStyle name="Итог 2 2 2 2" xfId="964"/>
    <cellStyle name="Итог 2 2 3" xfId="899"/>
    <cellStyle name="Итог 2 2 3 2" xfId="969"/>
    <cellStyle name="Итог 2 2 4" xfId="905"/>
    <cellStyle name="Итог 2 2 4 2" xfId="975"/>
    <cellStyle name="Итог 2 2 5" xfId="873"/>
    <cellStyle name="Итог 2 2 5 2" xfId="954"/>
    <cellStyle name="Итог 2 2 6" xfId="869"/>
    <cellStyle name="Итог 2 2 6 2" xfId="950"/>
    <cellStyle name="Итог 2 2 7" xfId="912"/>
    <cellStyle name="Итог 2 2 7 2" xfId="982"/>
    <cellStyle name="Итог 2 2 8" xfId="917"/>
    <cellStyle name="Итог 2 2 8 2" xfId="987"/>
    <cellStyle name="Итог 2 2 9" xfId="858"/>
    <cellStyle name="Итог 2 2 9 2" xfId="940"/>
    <cellStyle name="Итог 3" xfId="128"/>
    <cellStyle name="Контрольная ячейка" xfId="820" builtinId="23" customBuiltin="1"/>
    <cellStyle name="Контрольная ячейка 2" xfId="129"/>
    <cellStyle name="Контрольная ячейка 2 2" xfId="130"/>
    <cellStyle name="Контрольная ячейка 3" xfId="131"/>
    <cellStyle name="Название" xfId="808" builtinId="15" customBuiltin="1"/>
    <cellStyle name="Название 2" xfId="132"/>
    <cellStyle name="Название 3" xfId="133"/>
    <cellStyle name="Нейтральный" xfId="815" builtinId="28" customBuiltin="1"/>
    <cellStyle name="Нейтральный 2" xfId="134"/>
    <cellStyle name="Нейтральный 2 2" xfId="135"/>
    <cellStyle name="Нейтральный 3" xfId="136"/>
    <cellStyle name="Обычный" xfId="0" builtinId="0"/>
    <cellStyle name="Обычный 2" xfId="1"/>
    <cellStyle name="Обычный 2 2" xfId="138"/>
    <cellStyle name="Обычный 2 2 2" xfId="139"/>
    <cellStyle name="Обычный 2 2 2 10" xfId="584"/>
    <cellStyle name="Обычный 2 2 2 11" xfId="636"/>
    <cellStyle name="Обычный 2 2 2 12" xfId="688"/>
    <cellStyle name="Обычный 2 2 2 13" xfId="776"/>
    <cellStyle name="Обычный 2 2 2 2" xfId="140"/>
    <cellStyle name="Обычный 2 2 2 2 10" xfId="637"/>
    <cellStyle name="Обычный 2 2 2 2 11" xfId="689"/>
    <cellStyle name="Обычный 2 2 2 2 12" xfId="777"/>
    <cellStyle name="Обычный 2 2 2 2 2" xfId="221"/>
    <cellStyle name="Обычный 2 2 2 2 2 2" xfId="778"/>
    <cellStyle name="Обычный 2 2 2 2 3" xfId="273"/>
    <cellStyle name="Обычный 2 2 2 2 4" xfId="325"/>
    <cellStyle name="Обычный 2 2 2 2 5" xfId="377"/>
    <cellStyle name="Обычный 2 2 2 2 6" xfId="429"/>
    <cellStyle name="Обычный 2 2 2 2 7" xfId="481"/>
    <cellStyle name="Обычный 2 2 2 2 8" xfId="533"/>
    <cellStyle name="Обычный 2 2 2 2 9" xfId="585"/>
    <cellStyle name="Обычный 2 2 2 3" xfId="220"/>
    <cellStyle name="Обычный 2 2 2 3 2" xfId="779"/>
    <cellStyle name="Обычный 2 2 2 4" xfId="272"/>
    <cellStyle name="Обычный 2 2 2 5" xfId="324"/>
    <cellStyle name="Обычный 2 2 2 6" xfId="376"/>
    <cellStyle name="Обычный 2 2 2 7" xfId="428"/>
    <cellStyle name="Обычный 2 2 2 8" xfId="480"/>
    <cellStyle name="Обычный 2 2 2 9" xfId="532"/>
    <cellStyle name="Обычный 2 2 3" xfId="141"/>
    <cellStyle name="Обычный 2 3" xfId="142"/>
    <cellStyle name="Обычный 2 3 2" xfId="143"/>
    <cellStyle name="Обычный 2 4" xfId="144"/>
    <cellStyle name="Обычный 2 4 2" xfId="145"/>
    <cellStyle name="Обычный 2 4 2 10" xfId="638"/>
    <cellStyle name="Обычный 2 4 2 11" xfId="690"/>
    <cellStyle name="Обычный 2 4 2 12" xfId="780"/>
    <cellStyle name="Обычный 2 4 2 2" xfId="222"/>
    <cellStyle name="Обычный 2 4 2 2 2" xfId="781"/>
    <cellStyle name="Обычный 2 4 2 3" xfId="274"/>
    <cellStyle name="Обычный 2 4 2 4" xfId="326"/>
    <cellStyle name="Обычный 2 4 2 5" xfId="378"/>
    <cellStyle name="Обычный 2 4 2 6" xfId="430"/>
    <cellStyle name="Обычный 2 4 2 7" xfId="482"/>
    <cellStyle name="Обычный 2 4 2 8" xfId="534"/>
    <cellStyle name="Обычный 2 4 2 9" xfId="586"/>
    <cellStyle name="Обычный 2 4 3" xfId="881"/>
    <cellStyle name="Обычный 2 5" xfId="146"/>
    <cellStyle name="Обычный 2 5 2" xfId="878"/>
    <cellStyle name="Обычный 2 6" xfId="147"/>
    <cellStyle name="Обычный 2 6 10" xfId="639"/>
    <cellStyle name="Обычный 2 6 11" xfId="691"/>
    <cellStyle name="Обычный 2 6 12" xfId="782"/>
    <cellStyle name="Обычный 2 6 13" xfId="849"/>
    <cellStyle name="Обычный 2 6 2" xfId="223"/>
    <cellStyle name="Обычный 2 6 2 2" xfId="783"/>
    <cellStyle name="Обычный 2 6 3" xfId="275"/>
    <cellStyle name="Обычный 2 6 4" xfId="327"/>
    <cellStyle name="Обычный 2 6 5" xfId="379"/>
    <cellStyle name="Обычный 2 6 6" xfId="431"/>
    <cellStyle name="Обычный 2 6 7" xfId="483"/>
    <cellStyle name="Обычный 2 6 8" xfId="535"/>
    <cellStyle name="Обычный 2 6 9" xfId="587"/>
    <cellStyle name="Обычный 2 7" xfId="137"/>
    <cellStyle name="Обычный 3" xfId="148"/>
    <cellStyle name="Обычный 3 10" xfId="484"/>
    <cellStyle name="Обычный 3 11" xfId="536"/>
    <cellStyle name="Обычный 3 12" xfId="588"/>
    <cellStyle name="Обычный 3 13" xfId="640"/>
    <cellStyle name="Обычный 3 14" xfId="692"/>
    <cellStyle name="Обычный 3 15" xfId="784"/>
    <cellStyle name="Обычный 3 16" xfId="879"/>
    <cellStyle name="Обычный 3 2" xfId="149"/>
    <cellStyle name="Обычный 3 2 2" xfId="150"/>
    <cellStyle name="Обычный 3 2 2 10" xfId="641"/>
    <cellStyle name="Обычный 3 2 2 11" xfId="693"/>
    <cellStyle name="Обычный 3 2 2 12" xfId="785"/>
    <cellStyle name="Обычный 3 2 2 2" xfId="225"/>
    <cellStyle name="Обычный 3 2 2 2 2" xfId="786"/>
    <cellStyle name="Обычный 3 2 2 3" xfId="277"/>
    <cellStyle name="Обычный 3 2 2 4" xfId="329"/>
    <cellStyle name="Обычный 3 2 2 5" xfId="381"/>
    <cellStyle name="Обычный 3 2 2 6" xfId="433"/>
    <cellStyle name="Обычный 3 2 2 7" xfId="485"/>
    <cellStyle name="Обычный 3 2 2 8" xfId="537"/>
    <cellStyle name="Обычный 3 2 2 9" xfId="589"/>
    <cellStyle name="Обычный 3 2 3" xfId="151"/>
    <cellStyle name="Обычный 3 2 3 10" xfId="642"/>
    <cellStyle name="Обычный 3 2 3 11" xfId="694"/>
    <cellStyle name="Обычный 3 2 3 12" xfId="787"/>
    <cellStyle name="Обычный 3 2 3 2" xfId="226"/>
    <cellStyle name="Обычный 3 2 3 2 2" xfId="788"/>
    <cellStyle name="Обычный 3 2 3 3" xfId="278"/>
    <cellStyle name="Обычный 3 2 3 4" xfId="330"/>
    <cellStyle name="Обычный 3 2 3 5" xfId="382"/>
    <cellStyle name="Обычный 3 2 3 6" xfId="434"/>
    <cellStyle name="Обычный 3 2 3 7" xfId="486"/>
    <cellStyle name="Обычный 3 2 3 8" xfId="538"/>
    <cellStyle name="Обычный 3 2 3 9" xfId="590"/>
    <cellStyle name="Обычный 3 2 4" xfId="882"/>
    <cellStyle name="Обычный 3 3" xfId="152"/>
    <cellStyle name="Обычный 3 3 10" xfId="643"/>
    <cellStyle name="Обычный 3 3 11" xfId="695"/>
    <cellStyle name="Обычный 3 3 12" xfId="789"/>
    <cellStyle name="Обычный 3 3 2" xfId="227"/>
    <cellStyle name="Обычный 3 3 2 2" xfId="790"/>
    <cellStyle name="Обычный 3 3 3" xfId="279"/>
    <cellStyle name="Обычный 3 3 4" xfId="331"/>
    <cellStyle name="Обычный 3 3 5" xfId="383"/>
    <cellStyle name="Обычный 3 3 6" xfId="435"/>
    <cellStyle name="Обычный 3 3 7" xfId="487"/>
    <cellStyle name="Обычный 3 3 8" xfId="539"/>
    <cellStyle name="Обычный 3 3 9" xfId="591"/>
    <cellStyle name="Обычный 3 4" xfId="153"/>
    <cellStyle name="Обычный 3 4 10" xfId="644"/>
    <cellStyle name="Обычный 3 4 11" xfId="696"/>
    <cellStyle name="Обычный 3 4 12" xfId="791"/>
    <cellStyle name="Обычный 3 4 2" xfId="228"/>
    <cellStyle name="Обычный 3 4 2 2" xfId="792"/>
    <cellStyle name="Обычный 3 4 3" xfId="280"/>
    <cellStyle name="Обычный 3 4 4" xfId="332"/>
    <cellStyle name="Обычный 3 4 5" xfId="384"/>
    <cellStyle name="Обычный 3 4 6" xfId="436"/>
    <cellStyle name="Обычный 3 4 7" xfId="488"/>
    <cellStyle name="Обычный 3 4 8" xfId="540"/>
    <cellStyle name="Обычный 3 4 9" xfId="592"/>
    <cellStyle name="Обычный 3 5" xfId="224"/>
    <cellStyle name="Обычный 3 5 2" xfId="793"/>
    <cellStyle name="Обычный 3 6" xfId="276"/>
    <cellStyle name="Обычный 3 7" xfId="328"/>
    <cellStyle name="Обычный 3 8" xfId="380"/>
    <cellStyle name="Обычный 3 9" xfId="432"/>
    <cellStyle name="Обычный 4" xfId="154"/>
    <cellStyle name="Обычный 4 10" xfId="593"/>
    <cellStyle name="Обычный 4 11" xfId="645"/>
    <cellStyle name="Обычный 4 12" xfId="697"/>
    <cellStyle name="Обычный 4 13" xfId="794"/>
    <cellStyle name="Обычный 4 14" xfId="848"/>
    <cellStyle name="Обычный 4 2" xfId="155"/>
    <cellStyle name="Обычный 4 2 10" xfId="646"/>
    <cellStyle name="Обычный 4 2 11" xfId="698"/>
    <cellStyle name="Обычный 4 2 12" xfId="795"/>
    <cellStyle name="Обычный 4 2 2" xfId="230"/>
    <cellStyle name="Обычный 4 2 2 2" xfId="796"/>
    <cellStyle name="Обычный 4 2 3" xfId="282"/>
    <cellStyle name="Обычный 4 2 4" xfId="334"/>
    <cellStyle name="Обычный 4 2 5" xfId="386"/>
    <cellStyle name="Обычный 4 2 6" xfId="438"/>
    <cellStyle name="Обычный 4 2 7" xfId="490"/>
    <cellStyle name="Обычный 4 2 8" xfId="542"/>
    <cellStyle name="Обычный 4 2 9" xfId="594"/>
    <cellStyle name="Обычный 4 3" xfId="229"/>
    <cellStyle name="Обычный 4 3 2" xfId="797"/>
    <cellStyle name="Обычный 4 4" xfId="281"/>
    <cellStyle name="Обычный 4 5" xfId="333"/>
    <cellStyle name="Обычный 4 6" xfId="385"/>
    <cellStyle name="Обычный 4 7" xfId="437"/>
    <cellStyle name="Обычный 4 8" xfId="489"/>
    <cellStyle name="Обычный 4 9" xfId="541"/>
    <cellStyle name="Обычный 5" xfId="156"/>
    <cellStyle name="Обычный_04_ЗАО СПГЭС_декабрь2009_прил 2" xfId="4"/>
    <cellStyle name="Обычный_Лист1" xfId="2"/>
    <cellStyle name="Плохой" xfId="814" builtinId="27" customBuiltin="1"/>
    <cellStyle name="Плохой 2" xfId="157"/>
    <cellStyle name="Плохой 2 2" xfId="158"/>
    <cellStyle name="Пояснение" xfId="822" builtinId="53" customBuiltin="1"/>
    <cellStyle name="Пояснение 2" xfId="159"/>
    <cellStyle name="Пояснение 2 2" xfId="160"/>
    <cellStyle name="Пояснение 3" xfId="161"/>
    <cellStyle name="Примечание 2" xfId="162"/>
    <cellStyle name="Примечание 2 10" xfId="859"/>
    <cellStyle name="Примечание 2 10 2" xfId="941"/>
    <cellStyle name="Примечание 2 11" xfId="851"/>
    <cellStyle name="Примечание 2 11 2" xfId="933"/>
    <cellStyle name="Примечание 2 12" xfId="857"/>
    <cellStyle name="Примечание 2 12 2" xfId="939"/>
    <cellStyle name="Примечание 2 13" xfId="853"/>
    <cellStyle name="Примечание 2 13 2" xfId="935"/>
    <cellStyle name="Примечание 2 14" xfId="887"/>
    <cellStyle name="Примечание 2 14 2" xfId="957"/>
    <cellStyle name="Примечание 2 15" xfId="863"/>
    <cellStyle name="Примечание 2 15 2" xfId="945"/>
    <cellStyle name="Примечание 2 16" xfId="932"/>
    <cellStyle name="Примечание 2 2" xfId="163"/>
    <cellStyle name="Примечание 2 2 2" xfId="884"/>
    <cellStyle name="Примечание 2 3" xfId="164"/>
    <cellStyle name="Примечание 2 3 10" xfId="647"/>
    <cellStyle name="Примечание 2 3 11" xfId="699"/>
    <cellStyle name="Примечание 2 3 12" xfId="798"/>
    <cellStyle name="Примечание 2 3 13" xfId="877"/>
    <cellStyle name="Примечание 2 3 2" xfId="231"/>
    <cellStyle name="Примечание 2 3 2 2" xfId="799"/>
    <cellStyle name="Примечание 2 3 3" xfId="283"/>
    <cellStyle name="Примечание 2 3 4" xfId="335"/>
    <cellStyle name="Примечание 2 3 5" xfId="387"/>
    <cellStyle name="Примечание 2 3 6" xfId="439"/>
    <cellStyle name="Примечание 2 3 7" xfId="491"/>
    <cellStyle name="Примечание 2 3 8" xfId="543"/>
    <cellStyle name="Примечание 2 3 9" xfId="595"/>
    <cellStyle name="Примечание 2 4" xfId="871"/>
    <cellStyle name="Примечание 2 4 2" xfId="952"/>
    <cellStyle name="Примечание 2 5" xfId="865"/>
    <cellStyle name="Примечание 2 5 2" xfId="946"/>
    <cellStyle name="Примечание 2 6" xfId="870"/>
    <cellStyle name="Примечание 2 6 2" xfId="951"/>
    <cellStyle name="Примечание 2 7" xfId="856"/>
    <cellStyle name="Примечание 2 7 2" xfId="938"/>
    <cellStyle name="Примечание 2 8" xfId="889"/>
    <cellStyle name="Примечание 2 8 2" xfId="959"/>
    <cellStyle name="Примечание 2 9" xfId="867"/>
    <cellStyle name="Примечание 2 9 2" xfId="948"/>
    <cellStyle name="Примечание 3" xfId="165"/>
    <cellStyle name="Примечание 3 10" xfId="544"/>
    <cellStyle name="Примечание 3 11" xfId="596"/>
    <cellStyle name="Примечание 3 12" xfId="648"/>
    <cellStyle name="Примечание 3 13" xfId="700"/>
    <cellStyle name="Примечание 3 14" xfId="800"/>
    <cellStyle name="Примечание 3 2" xfId="166"/>
    <cellStyle name="Примечание 3 2 10" xfId="924"/>
    <cellStyle name="Примечание 3 2 10 2" xfId="994"/>
    <cellStyle name="Примечание 3 2 11" xfId="929"/>
    <cellStyle name="Примечание 3 2 11 2" xfId="999"/>
    <cellStyle name="Примечание 3 2 12" xfId="872"/>
    <cellStyle name="Примечание 3 2 12 2" xfId="953"/>
    <cellStyle name="Примечание 3 2 13" xfId="931"/>
    <cellStyle name="Примечание 3 2 2" xfId="895"/>
    <cellStyle name="Примечание 3 2 2 2" xfId="965"/>
    <cellStyle name="Примечание 3 2 3" xfId="900"/>
    <cellStyle name="Примечание 3 2 3 2" xfId="970"/>
    <cellStyle name="Примечание 3 2 4" xfId="906"/>
    <cellStyle name="Примечание 3 2 4 2" xfId="976"/>
    <cellStyle name="Примечание 3 2 5" xfId="907"/>
    <cellStyle name="Примечание 3 2 5 2" xfId="977"/>
    <cellStyle name="Примечание 3 2 6" xfId="908"/>
    <cellStyle name="Примечание 3 2 6 2" xfId="978"/>
    <cellStyle name="Примечание 3 2 7" xfId="913"/>
    <cellStyle name="Примечание 3 2 7 2" xfId="983"/>
    <cellStyle name="Примечание 3 2 8" xfId="918"/>
    <cellStyle name="Примечание 3 2 8 2" xfId="988"/>
    <cellStyle name="Примечание 3 2 9" xfId="919"/>
    <cellStyle name="Примечание 3 2 9 2" xfId="989"/>
    <cellStyle name="Примечание 3 3" xfId="167"/>
    <cellStyle name="Примечание 3 3 10" xfId="649"/>
    <cellStyle name="Примечание 3 3 11" xfId="701"/>
    <cellStyle name="Примечание 3 3 12" xfId="801"/>
    <cellStyle name="Примечание 3 3 2" xfId="233"/>
    <cellStyle name="Примечание 3 3 2 2" xfId="802"/>
    <cellStyle name="Примечание 3 3 3" xfId="285"/>
    <cellStyle name="Примечание 3 3 4" xfId="337"/>
    <cellStyle name="Примечание 3 3 5" xfId="389"/>
    <cellStyle name="Примечание 3 3 6" xfId="441"/>
    <cellStyle name="Примечание 3 3 7" xfId="493"/>
    <cellStyle name="Примечание 3 3 8" xfId="545"/>
    <cellStyle name="Примечание 3 3 9" xfId="597"/>
    <cellStyle name="Примечание 3 4" xfId="232"/>
    <cellStyle name="Примечание 3 4 2" xfId="803"/>
    <cellStyle name="Примечание 3 5" xfId="284"/>
    <cellStyle name="Примечание 3 6" xfId="336"/>
    <cellStyle name="Примечание 3 7" xfId="388"/>
    <cellStyle name="Примечание 3 8" xfId="440"/>
    <cellStyle name="Примечание 3 9" xfId="492"/>
    <cellStyle name="Примечание 4" xfId="168"/>
    <cellStyle name="Примечание 4 10" xfId="598"/>
    <cellStyle name="Примечание 4 11" xfId="650"/>
    <cellStyle name="Примечание 4 12" xfId="702"/>
    <cellStyle name="Примечание 4 13" xfId="804"/>
    <cellStyle name="Примечание 4 14" xfId="880"/>
    <cellStyle name="Примечание 4 2" xfId="169"/>
    <cellStyle name="Примечание 4 2 10" xfId="651"/>
    <cellStyle name="Примечание 4 2 11" xfId="703"/>
    <cellStyle name="Примечание 4 2 12" xfId="805"/>
    <cellStyle name="Примечание 4 2 13" xfId="883"/>
    <cellStyle name="Примечание 4 2 2" xfId="235"/>
    <cellStyle name="Примечание 4 2 2 2" xfId="806"/>
    <cellStyle name="Примечание 4 2 3" xfId="287"/>
    <cellStyle name="Примечание 4 2 4" xfId="339"/>
    <cellStyle name="Примечание 4 2 5" xfId="391"/>
    <cellStyle name="Примечание 4 2 6" xfId="443"/>
    <cellStyle name="Примечание 4 2 7" xfId="495"/>
    <cellStyle name="Примечание 4 2 8" xfId="547"/>
    <cellStyle name="Примечание 4 2 9" xfId="599"/>
    <cellStyle name="Примечание 4 3" xfId="234"/>
    <cellStyle name="Примечание 4 3 2" xfId="807"/>
    <cellStyle name="Примечание 4 4" xfId="286"/>
    <cellStyle name="Примечание 4 5" xfId="338"/>
    <cellStyle name="Примечание 4 6" xfId="390"/>
    <cellStyle name="Примечание 4 7" xfId="442"/>
    <cellStyle name="Примечание 4 8" xfId="494"/>
    <cellStyle name="Примечание 4 9" xfId="546"/>
    <cellStyle name="Примечание 5" xfId="850"/>
    <cellStyle name="Процентный 2" xfId="170"/>
    <cellStyle name="Процентный 2 2" xfId="171"/>
    <cellStyle name="Процентный 3" xfId="876"/>
    <cellStyle name="Связанная ячейка" xfId="819" builtinId="24" customBuiltin="1"/>
    <cellStyle name="Связанная ячейка 2" xfId="172"/>
    <cellStyle name="Связанная ячейка 2 2" xfId="173"/>
    <cellStyle name="Связанная ячейка 3" xfId="174"/>
    <cellStyle name="Стиль 1" xfId="3"/>
    <cellStyle name="Стиль 1 2" xfId="175"/>
    <cellStyle name="Стиль 1 3" xfId="176"/>
    <cellStyle name="Стиль 1 4" xfId="177"/>
    <cellStyle name="Текст предупреждения" xfId="821" builtinId="11" customBuiltin="1"/>
    <cellStyle name="Текст предупреждения 2" xfId="178"/>
    <cellStyle name="Текст предупреждения 2 2" xfId="179"/>
    <cellStyle name="Текст предупреждения 3" xfId="180"/>
    <cellStyle name="Хороший" xfId="813" builtinId="26" customBuiltin="1"/>
    <cellStyle name="Хороший 2" xfId="181"/>
    <cellStyle name="Хороший 2 2" xfId="182"/>
    <cellStyle name="Хороший 3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zoomScaleNormal="100" zoomScaleSheetLayoutView="85" workbookViewId="0">
      <selection activeCell="A24" sqref="A24:XFD25"/>
    </sheetView>
  </sheetViews>
  <sheetFormatPr defaultRowHeight="12.75" outlineLevelCol="1" x14ac:dyDescent="0.2"/>
  <cols>
    <col min="1" max="2" width="9.28515625" style="39" customWidth="1"/>
    <col min="3" max="3" width="17.7109375" style="39" customWidth="1"/>
    <col min="4" max="4" width="20.7109375" style="40" customWidth="1"/>
    <col min="5" max="5" width="13.7109375" style="40" bestFit="1" customWidth="1"/>
    <col min="6" max="6" width="4.7109375" style="4" hidden="1" customWidth="1" outlineLevel="1"/>
    <col min="7" max="7" width="8.5703125" style="4" hidden="1" customWidth="1" outlineLevel="1"/>
    <col min="8" max="8" width="13.5703125" style="4" hidden="1" customWidth="1" outlineLevel="1"/>
    <col min="9" max="9" width="15.140625" style="4" hidden="1" customWidth="1" outlineLevel="1"/>
    <col min="10" max="10" width="21.85546875" style="4" customWidth="1" collapsed="1"/>
    <col min="11" max="16" width="7.7109375" style="4" customWidth="1"/>
    <col min="17" max="17" width="15.42578125" style="40" customWidth="1"/>
    <col min="18" max="18" width="14.85546875" style="40" customWidth="1"/>
    <col min="19" max="20" width="12.140625" style="17" customWidth="1"/>
    <col min="21" max="21" width="23.85546875" style="17" customWidth="1"/>
    <col min="22" max="22" width="19.7109375" style="17" customWidth="1"/>
    <col min="23" max="16384" width="9.140625" style="17"/>
  </cols>
  <sheetData>
    <row r="1" spans="1:22" s="9" customFormat="1" x14ac:dyDescent="0.2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66" t="s">
        <v>140</v>
      </c>
    </row>
    <row r="2" spans="1:22" s="9" customFormat="1" x14ac:dyDescent="0.2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2" customFormat="1" ht="33.75" customHeight="1" x14ac:dyDescent="0.25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12" customFormat="1" ht="18" x14ac:dyDescent="0.25">
      <c r="A4" s="13" t="s">
        <v>53</v>
      </c>
      <c r="B4" s="13"/>
      <c r="C4" s="14"/>
      <c r="D4" s="15"/>
      <c r="E4" s="15"/>
      <c r="F4" s="15"/>
      <c r="G4" s="15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54.75" customHeight="1" x14ac:dyDescent="0.2">
      <c r="A5" s="78" t="s">
        <v>54</v>
      </c>
      <c r="B5" s="81" t="s">
        <v>17</v>
      </c>
      <c r="C5" s="82" t="s">
        <v>55</v>
      </c>
      <c r="D5" s="82" t="s">
        <v>56</v>
      </c>
      <c r="E5" s="82" t="s">
        <v>2</v>
      </c>
      <c r="F5" s="82" t="s">
        <v>57</v>
      </c>
      <c r="G5" s="82" t="s">
        <v>58</v>
      </c>
      <c r="H5" s="82" t="s">
        <v>59</v>
      </c>
      <c r="I5" s="82" t="s">
        <v>60</v>
      </c>
      <c r="J5" s="92" t="s">
        <v>1</v>
      </c>
      <c r="K5" s="85" t="s">
        <v>129</v>
      </c>
      <c r="L5" s="86"/>
      <c r="M5" s="86"/>
      <c r="N5" s="86"/>
      <c r="O5" s="86"/>
      <c r="P5" s="87"/>
      <c r="Q5" s="82" t="s">
        <v>130</v>
      </c>
      <c r="R5" s="82" t="s">
        <v>61</v>
      </c>
      <c r="S5" s="95" t="s">
        <v>62</v>
      </c>
      <c r="T5" s="95"/>
      <c r="U5" s="82" t="s">
        <v>139</v>
      </c>
      <c r="V5" s="92" t="s">
        <v>0</v>
      </c>
    </row>
    <row r="6" spans="1:22" ht="13.5" customHeight="1" x14ac:dyDescent="0.2">
      <c r="A6" s="79"/>
      <c r="B6" s="79"/>
      <c r="C6" s="83"/>
      <c r="D6" s="83"/>
      <c r="E6" s="83"/>
      <c r="F6" s="83"/>
      <c r="G6" s="83"/>
      <c r="H6" s="83"/>
      <c r="I6" s="83"/>
      <c r="J6" s="83"/>
      <c r="K6" s="88" t="s">
        <v>133</v>
      </c>
      <c r="L6" s="89"/>
      <c r="M6" s="88" t="s">
        <v>134</v>
      </c>
      <c r="N6" s="89"/>
      <c r="O6" s="88" t="s">
        <v>135</v>
      </c>
      <c r="P6" s="89"/>
      <c r="Q6" s="83"/>
      <c r="R6" s="83"/>
      <c r="S6" s="93" t="s">
        <v>137</v>
      </c>
      <c r="T6" s="93" t="s">
        <v>138</v>
      </c>
      <c r="U6" s="83"/>
      <c r="V6" s="83"/>
    </row>
    <row r="7" spans="1:22" ht="27.75" customHeight="1" x14ac:dyDescent="0.2">
      <c r="A7" s="80"/>
      <c r="B7" s="80"/>
      <c r="C7" s="84"/>
      <c r="D7" s="84"/>
      <c r="E7" s="84"/>
      <c r="F7" s="84"/>
      <c r="G7" s="84"/>
      <c r="H7" s="84"/>
      <c r="I7" s="84"/>
      <c r="J7" s="84"/>
      <c r="K7" s="45" t="s">
        <v>63</v>
      </c>
      <c r="L7" s="45" t="s">
        <v>64</v>
      </c>
      <c r="M7" s="45" t="s">
        <v>63</v>
      </c>
      <c r="N7" s="45" t="s">
        <v>64</v>
      </c>
      <c r="O7" s="45" t="s">
        <v>63</v>
      </c>
      <c r="P7" s="45" t="s">
        <v>64</v>
      </c>
      <c r="Q7" s="84"/>
      <c r="R7" s="84"/>
      <c r="S7" s="94"/>
      <c r="T7" s="94"/>
      <c r="U7" s="84"/>
      <c r="V7" s="84"/>
    </row>
    <row r="8" spans="1:22" s="21" customFormat="1" x14ac:dyDescent="0.2">
      <c r="A8" s="18">
        <v>1</v>
      </c>
      <c r="B8" s="18" t="s">
        <v>65</v>
      </c>
      <c r="C8" s="19">
        <v>2</v>
      </c>
      <c r="D8" s="19">
        <v>3</v>
      </c>
      <c r="E8" s="19">
        <v>4</v>
      </c>
      <c r="F8" s="20" t="s">
        <v>66</v>
      </c>
      <c r="G8" s="20" t="s">
        <v>67</v>
      </c>
      <c r="H8" s="20" t="s">
        <v>68</v>
      </c>
      <c r="I8" s="20" t="s">
        <v>69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</row>
    <row r="9" spans="1:22" ht="12.75" customHeight="1" x14ac:dyDescent="0.2">
      <c r="A9" s="22">
        <v>1</v>
      </c>
      <c r="B9" s="23">
        <v>12056</v>
      </c>
      <c r="C9" s="24" t="s">
        <v>70</v>
      </c>
      <c r="D9" s="25" t="s">
        <v>71</v>
      </c>
      <c r="E9" s="25" t="s">
        <v>72</v>
      </c>
      <c r="F9" s="26" t="s">
        <v>73</v>
      </c>
      <c r="G9" s="27">
        <v>1025</v>
      </c>
      <c r="H9" s="28">
        <v>10</v>
      </c>
      <c r="I9" s="29" t="str">
        <f t="shared" ref="I9:I21" si="0">CONCATENATE(C9," ",E9," ",G9," ",H9)</f>
        <v>Центральное ПО С.Восточная 1025 10</v>
      </c>
      <c r="J9" s="28" t="str">
        <f t="shared" ref="J9:J21" si="1">CONCATENATE(F9," ",G9)</f>
        <v>ф. 1025</v>
      </c>
      <c r="K9" s="28">
        <v>0</v>
      </c>
      <c r="L9" s="28"/>
      <c r="M9" s="28">
        <v>0</v>
      </c>
      <c r="N9" s="28"/>
      <c r="O9" s="28">
        <v>0</v>
      </c>
      <c r="P9" s="28"/>
      <c r="Q9" s="30">
        <v>1</v>
      </c>
      <c r="R9" s="30"/>
      <c r="S9" s="31"/>
      <c r="T9" s="31"/>
      <c r="U9" s="31"/>
      <c r="V9" s="31"/>
    </row>
    <row r="10" spans="1:22" ht="12.75" customHeight="1" x14ac:dyDescent="0.2">
      <c r="A10" s="22">
        <v>2</v>
      </c>
      <c r="B10" s="23">
        <v>12073</v>
      </c>
      <c r="C10" s="24" t="s">
        <v>70</v>
      </c>
      <c r="D10" s="25" t="s">
        <v>71</v>
      </c>
      <c r="E10" s="25" t="s">
        <v>72</v>
      </c>
      <c r="F10" s="26" t="s">
        <v>73</v>
      </c>
      <c r="G10" s="27">
        <v>1040</v>
      </c>
      <c r="H10" s="28">
        <v>10</v>
      </c>
      <c r="I10" s="29" t="str">
        <f t="shared" si="0"/>
        <v>Центральное ПО С.Восточная 1040 10</v>
      </c>
      <c r="J10" s="28" t="str">
        <f t="shared" si="1"/>
        <v>ф. 1040</v>
      </c>
      <c r="K10" s="28">
        <v>0</v>
      </c>
      <c r="L10" s="28"/>
      <c r="M10" s="28">
        <v>0</v>
      </c>
      <c r="N10" s="28"/>
      <c r="O10" s="28">
        <v>0</v>
      </c>
      <c r="P10" s="28"/>
      <c r="Q10" s="30">
        <v>0</v>
      </c>
      <c r="R10" s="30"/>
      <c r="S10" s="31"/>
      <c r="T10" s="31"/>
      <c r="U10" s="31"/>
      <c r="V10" s="31"/>
    </row>
    <row r="11" spans="1:22" ht="12.75" customHeight="1" x14ac:dyDescent="0.2">
      <c r="A11" s="22">
        <v>3</v>
      </c>
      <c r="B11" s="23">
        <v>12075</v>
      </c>
      <c r="C11" s="24" t="s">
        <v>70</v>
      </c>
      <c r="D11" s="25" t="s">
        <v>71</v>
      </c>
      <c r="E11" s="25" t="s">
        <v>72</v>
      </c>
      <c r="F11" s="26" t="s">
        <v>73</v>
      </c>
      <c r="G11" s="27">
        <v>1044</v>
      </c>
      <c r="H11" s="28">
        <v>10</v>
      </c>
      <c r="I11" s="29" t="str">
        <f t="shared" si="0"/>
        <v>Центральное ПО С.Восточная 1044 10</v>
      </c>
      <c r="J11" s="28" t="str">
        <f t="shared" si="1"/>
        <v>ф. 1044</v>
      </c>
      <c r="K11" s="28">
        <v>0</v>
      </c>
      <c r="L11" s="28"/>
      <c r="M11" s="28">
        <v>0</v>
      </c>
      <c r="N11" s="28"/>
      <c r="O11" s="28">
        <v>0</v>
      </c>
      <c r="P11" s="28"/>
      <c r="Q11" s="30">
        <v>0</v>
      </c>
      <c r="R11" s="30"/>
      <c r="S11" s="31"/>
      <c r="T11" s="31"/>
      <c r="U11" s="31"/>
      <c r="V11" s="31"/>
    </row>
    <row r="12" spans="1:22" ht="12.75" customHeight="1" x14ac:dyDescent="0.2">
      <c r="A12" s="22">
        <v>4</v>
      </c>
      <c r="B12" s="23">
        <v>11375</v>
      </c>
      <c r="C12" s="24" t="s">
        <v>70</v>
      </c>
      <c r="D12" s="25" t="s">
        <v>71</v>
      </c>
      <c r="E12" s="25" t="s">
        <v>74</v>
      </c>
      <c r="F12" s="26" t="s">
        <v>73</v>
      </c>
      <c r="G12" s="27">
        <v>1001</v>
      </c>
      <c r="H12" s="28">
        <v>10</v>
      </c>
      <c r="I12" s="29" t="str">
        <f t="shared" si="0"/>
        <v>Центральное ПО Техстекло 1001 10</v>
      </c>
      <c r="J12" s="28" t="str">
        <f t="shared" si="1"/>
        <v>ф. 1001</v>
      </c>
      <c r="K12" s="28">
        <v>0</v>
      </c>
      <c r="L12" s="28"/>
      <c r="M12" s="28">
        <v>0</v>
      </c>
      <c r="N12" s="28"/>
      <c r="O12" s="28">
        <v>0</v>
      </c>
      <c r="P12" s="28"/>
      <c r="Q12" s="30">
        <v>0</v>
      </c>
      <c r="R12" s="30"/>
      <c r="S12" s="31"/>
      <c r="T12" s="31"/>
      <c r="U12" s="31"/>
      <c r="V12" s="31"/>
    </row>
    <row r="13" spans="1:22" ht="12.75" customHeight="1" x14ac:dyDescent="0.2">
      <c r="A13" s="22">
        <v>5</v>
      </c>
      <c r="B13" s="23">
        <v>11376</v>
      </c>
      <c r="C13" s="24" t="s">
        <v>70</v>
      </c>
      <c r="D13" s="25" t="s">
        <v>71</v>
      </c>
      <c r="E13" s="25" t="s">
        <v>74</v>
      </c>
      <c r="F13" s="26" t="s">
        <v>73</v>
      </c>
      <c r="G13" s="27">
        <v>1002</v>
      </c>
      <c r="H13" s="28">
        <v>10</v>
      </c>
      <c r="I13" s="29" t="str">
        <f t="shared" si="0"/>
        <v>Центральное ПО Техстекло 1002 10</v>
      </c>
      <c r="J13" s="28" t="str">
        <f t="shared" si="1"/>
        <v>ф. 1002</v>
      </c>
      <c r="K13" s="28">
        <v>4.2999999999999997E-2</v>
      </c>
      <c r="L13" s="28"/>
      <c r="M13" s="28">
        <v>8.8999999999999996E-2</v>
      </c>
      <c r="N13" s="28"/>
      <c r="O13" s="28">
        <v>5.1999999999999998E-2</v>
      </c>
      <c r="P13" s="28"/>
      <c r="Q13" s="30">
        <v>1451</v>
      </c>
      <c r="R13" s="30"/>
      <c r="S13" s="31"/>
      <c r="T13" s="31"/>
      <c r="U13" s="31"/>
      <c r="V13" s="31"/>
    </row>
    <row r="14" spans="1:22" ht="12.75" customHeight="1" x14ac:dyDescent="0.2">
      <c r="A14" s="22">
        <v>6</v>
      </c>
      <c r="B14" s="23">
        <v>11380</v>
      </c>
      <c r="C14" s="24" t="s">
        <v>70</v>
      </c>
      <c r="D14" s="25" t="s">
        <v>71</v>
      </c>
      <c r="E14" s="25" t="s">
        <v>74</v>
      </c>
      <c r="F14" s="26" t="s">
        <v>73</v>
      </c>
      <c r="G14" s="27">
        <v>1008</v>
      </c>
      <c r="H14" s="28">
        <v>10</v>
      </c>
      <c r="I14" s="29" t="str">
        <f t="shared" si="0"/>
        <v>Центральное ПО Техстекло 1008 10</v>
      </c>
      <c r="J14" s="28" t="str">
        <f t="shared" si="1"/>
        <v>ф. 1008</v>
      </c>
      <c r="K14" s="28">
        <v>0</v>
      </c>
      <c r="L14" s="28"/>
      <c r="M14" s="28">
        <v>0</v>
      </c>
      <c r="N14" s="28"/>
      <c r="O14" s="28">
        <v>0</v>
      </c>
      <c r="P14" s="28"/>
      <c r="Q14" s="30">
        <v>0</v>
      </c>
      <c r="R14" s="30"/>
      <c r="S14" s="31"/>
      <c r="T14" s="31"/>
      <c r="U14" s="31"/>
      <c r="V14" s="31"/>
    </row>
    <row r="15" spans="1:22" ht="12.75" customHeight="1" x14ac:dyDescent="0.2">
      <c r="A15" s="22">
        <v>7</v>
      </c>
      <c r="B15" s="23">
        <v>11362</v>
      </c>
      <c r="C15" s="24" t="s">
        <v>70</v>
      </c>
      <c r="D15" s="25" t="s">
        <v>71</v>
      </c>
      <c r="E15" s="25" t="s">
        <v>74</v>
      </c>
      <c r="F15" s="26" t="s">
        <v>73</v>
      </c>
      <c r="G15" s="27">
        <v>1012</v>
      </c>
      <c r="H15" s="28">
        <v>10</v>
      </c>
      <c r="I15" s="29" t="str">
        <f t="shared" si="0"/>
        <v>Центральное ПО Техстекло 1012 10</v>
      </c>
      <c r="J15" s="28" t="str">
        <f t="shared" si="1"/>
        <v>ф. 1012</v>
      </c>
      <c r="K15" s="28">
        <v>0</v>
      </c>
      <c r="L15" s="28"/>
      <c r="M15" s="28">
        <v>0</v>
      </c>
      <c r="N15" s="28"/>
      <c r="O15" s="28">
        <v>0</v>
      </c>
      <c r="P15" s="28"/>
      <c r="Q15" s="30">
        <v>0</v>
      </c>
      <c r="R15" s="30"/>
      <c r="S15" s="31"/>
      <c r="T15" s="31"/>
      <c r="U15" s="31"/>
      <c r="V15" s="31"/>
    </row>
    <row r="16" spans="1:22" ht="12.75" customHeight="1" x14ac:dyDescent="0.2">
      <c r="A16" s="22">
        <v>8</v>
      </c>
      <c r="B16" s="23">
        <v>11367</v>
      </c>
      <c r="C16" s="24" t="s">
        <v>70</v>
      </c>
      <c r="D16" s="25" t="s">
        <v>71</v>
      </c>
      <c r="E16" s="25" t="s">
        <v>74</v>
      </c>
      <c r="F16" s="26" t="s">
        <v>73</v>
      </c>
      <c r="G16" s="27">
        <v>1017</v>
      </c>
      <c r="H16" s="28">
        <v>10</v>
      </c>
      <c r="I16" s="29" t="str">
        <f t="shared" si="0"/>
        <v>Центральное ПО Техстекло 1017 10</v>
      </c>
      <c r="J16" s="28" t="str">
        <f t="shared" si="1"/>
        <v>ф. 1017</v>
      </c>
      <c r="K16" s="28">
        <v>0.46</v>
      </c>
      <c r="L16" s="28"/>
      <c r="M16" s="28">
        <v>0.55100000000000005</v>
      </c>
      <c r="N16" s="28"/>
      <c r="O16" s="28">
        <v>0.50900000000000001</v>
      </c>
      <c r="P16" s="28"/>
      <c r="Q16" s="30">
        <v>11971</v>
      </c>
      <c r="R16" s="30"/>
      <c r="S16" s="31"/>
      <c r="T16" s="31"/>
      <c r="U16" s="31"/>
      <c r="V16" s="31"/>
    </row>
    <row r="17" spans="1:36" ht="12.75" customHeight="1" x14ac:dyDescent="0.2">
      <c r="A17" s="22">
        <v>9</v>
      </c>
      <c r="B17" s="23">
        <v>11371</v>
      </c>
      <c r="C17" s="24" t="s">
        <v>70</v>
      </c>
      <c r="D17" s="25" t="s">
        <v>71</v>
      </c>
      <c r="E17" s="25" t="s">
        <v>74</v>
      </c>
      <c r="F17" s="26" t="s">
        <v>73</v>
      </c>
      <c r="G17" s="27">
        <v>1021</v>
      </c>
      <c r="H17" s="28">
        <v>10</v>
      </c>
      <c r="I17" s="29" t="str">
        <f t="shared" si="0"/>
        <v>Центральное ПО Техстекло 1021 10</v>
      </c>
      <c r="J17" s="28" t="str">
        <f t="shared" si="1"/>
        <v>ф. 1021</v>
      </c>
      <c r="K17" s="28">
        <v>0.96399999999999997</v>
      </c>
      <c r="L17" s="28"/>
      <c r="M17" s="28">
        <v>1.0940000000000001</v>
      </c>
      <c r="N17" s="28"/>
      <c r="O17" s="28">
        <v>1.024</v>
      </c>
      <c r="P17" s="28"/>
      <c r="Q17" s="30">
        <v>24866</v>
      </c>
      <c r="R17" s="30"/>
      <c r="S17" s="31"/>
      <c r="T17" s="31"/>
      <c r="U17" s="31"/>
      <c r="V17" s="31"/>
    </row>
    <row r="18" spans="1:36" ht="12.75" customHeight="1" x14ac:dyDescent="0.2">
      <c r="A18" s="22">
        <v>10</v>
      </c>
      <c r="B18" s="23">
        <v>11373</v>
      </c>
      <c r="C18" s="24" t="s">
        <v>70</v>
      </c>
      <c r="D18" s="25" t="s">
        <v>71</v>
      </c>
      <c r="E18" s="25" t="s">
        <v>74</v>
      </c>
      <c r="F18" s="26" t="s">
        <v>73</v>
      </c>
      <c r="G18" s="27">
        <v>1023</v>
      </c>
      <c r="H18" s="28">
        <v>10</v>
      </c>
      <c r="I18" s="29" t="str">
        <f t="shared" si="0"/>
        <v>Центральное ПО Техстекло 1023 10</v>
      </c>
      <c r="J18" s="28" t="str">
        <f t="shared" si="1"/>
        <v>ф. 1023</v>
      </c>
      <c r="K18" s="28">
        <v>4.2999999999999997E-2</v>
      </c>
      <c r="L18" s="28"/>
      <c r="M18" s="28">
        <v>8.6999999999999994E-2</v>
      </c>
      <c r="N18" s="28"/>
      <c r="O18" s="28">
        <v>4.9000000000000002E-2</v>
      </c>
      <c r="P18" s="28"/>
      <c r="Q18" s="30">
        <v>1444</v>
      </c>
      <c r="R18" s="30"/>
      <c r="S18" s="31"/>
      <c r="T18" s="31"/>
      <c r="U18" s="31"/>
      <c r="V18" s="31"/>
    </row>
    <row r="19" spans="1:36" ht="12.75" customHeight="1" x14ac:dyDescent="0.2">
      <c r="A19" s="22">
        <v>11</v>
      </c>
      <c r="B19" s="23">
        <v>11386</v>
      </c>
      <c r="C19" s="24" t="s">
        <v>70</v>
      </c>
      <c r="D19" s="25" t="s">
        <v>71</v>
      </c>
      <c r="E19" s="25" t="s">
        <v>74</v>
      </c>
      <c r="F19" s="26" t="s">
        <v>73</v>
      </c>
      <c r="G19" s="27">
        <v>1029</v>
      </c>
      <c r="H19" s="28">
        <v>10</v>
      </c>
      <c r="I19" s="29" t="str">
        <f t="shared" si="0"/>
        <v>Центральное ПО Техстекло 1029 10</v>
      </c>
      <c r="J19" s="28" t="str">
        <f t="shared" si="1"/>
        <v>ф. 1029</v>
      </c>
      <c r="K19" s="28">
        <v>0.999</v>
      </c>
      <c r="L19" s="28"/>
      <c r="M19" s="28">
        <v>1.224</v>
      </c>
      <c r="N19" s="28"/>
      <c r="O19" s="28">
        <v>0.98399999999999999</v>
      </c>
      <c r="P19" s="28"/>
      <c r="Q19" s="30">
        <v>25005</v>
      </c>
      <c r="R19" s="30"/>
      <c r="S19" s="31"/>
      <c r="T19" s="31"/>
      <c r="U19" s="31"/>
      <c r="V19" s="31"/>
    </row>
    <row r="20" spans="1:36" ht="12.75" customHeight="1" x14ac:dyDescent="0.2">
      <c r="A20" s="22">
        <v>12</v>
      </c>
      <c r="B20" s="23">
        <v>11387</v>
      </c>
      <c r="C20" s="24" t="s">
        <v>70</v>
      </c>
      <c r="D20" s="25" t="s">
        <v>71</v>
      </c>
      <c r="E20" s="25" t="s">
        <v>74</v>
      </c>
      <c r="F20" s="26" t="s">
        <v>73</v>
      </c>
      <c r="G20" s="27">
        <v>1030</v>
      </c>
      <c r="H20" s="28">
        <v>10</v>
      </c>
      <c r="I20" s="29" t="str">
        <f t="shared" si="0"/>
        <v>Центральное ПО Техстекло 1030 10</v>
      </c>
      <c r="J20" s="28" t="str">
        <f t="shared" si="1"/>
        <v>ф. 1030</v>
      </c>
      <c r="K20" s="28">
        <v>2.2320000000000002</v>
      </c>
      <c r="L20" s="28"/>
      <c r="M20" s="28">
        <v>2.254</v>
      </c>
      <c r="N20" s="28"/>
      <c r="O20" s="28">
        <v>2.351</v>
      </c>
      <c r="P20" s="28"/>
      <c r="Q20" s="30">
        <v>53844</v>
      </c>
      <c r="R20" s="30"/>
      <c r="S20" s="31"/>
      <c r="T20" s="31"/>
      <c r="U20" s="31"/>
      <c r="V20" s="31"/>
    </row>
    <row r="21" spans="1:36" ht="12.75" customHeight="1" x14ac:dyDescent="0.2">
      <c r="A21" s="22">
        <v>13</v>
      </c>
      <c r="B21" s="23">
        <v>11388</v>
      </c>
      <c r="C21" s="24" t="s">
        <v>70</v>
      </c>
      <c r="D21" s="25" t="s">
        <v>71</v>
      </c>
      <c r="E21" s="25" t="s">
        <v>74</v>
      </c>
      <c r="F21" s="26" t="s">
        <v>73</v>
      </c>
      <c r="G21" s="27">
        <v>1031</v>
      </c>
      <c r="H21" s="28">
        <v>10</v>
      </c>
      <c r="I21" s="29" t="str">
        <f t="shared" si="0"/>
        <v>Центральное ПО Техстекло 1031 10</v>
      </c>
      <c r="J21" s="28" t="str">
        <f t="shared" si="1"/>
        <v>ф. 1031</v>
      </c>
      <c r="K21" s="28">
        <v>0</v>
      </c>
      <c r="L21" s="28"/>
      <c r="M21" s="28">
        <v>0</v>
      </c>
      <c r="N21" s="28"/>
      <c r="O21" s="28">
        <v>0</v>
      </c>
      <c r="P21" s="28"/>
      <c r="Q21" s="30">
        <v>0</v>
      </c>
      <c r="R21" s="30"/>
      <c r="S21" s="31"/>
      <c r="T21" s="31"/>
      <c r="U21" s="31"/>
      <c r="V21" s="31"/>
    </row>
    <row r="22" spans="1:36" ht="12.75" customHeight="1" x14ac:dyDescent="0.2">
      <c r="A22" s="22"/>
      <c r="B22" s="22"/>
      <c r="C22" s="24"/>
      <c r="D22" s="25"/>
      <c r="E22" s="25"/>
      <c r="F22" s="26"/>
      <c r="G22" s="28"/>
      <c r="H22" s="28"/>
      <c r="I22" s="29"/>
      <c r="J22" s="28"/>
      <c r="K22" s="64">
        <f>SUM(K9:K21)</f>
        <v>4.7409999999999997</v>
      </c>
      <c r="L22" s="64"/>
      <c r="M22" s="64">
        <f t="shared" ref="M22:Q22" si="2">SUM(M9:M21)</f>
        <v>5.2989999999999995</v>
      </c>
      <c r="N22" s="64"/>
      <c r="O22" s="64">
        <f t="shared" si="2"/>
        <v>4.9689999999999994</v>
      </c>
      <c r="P22" s="64"/>
      <c r="Q22" s="65">
        <f t="shared" si="2"/>
        <v>118582</v>
      </c>
      <c r="R22" s="30"/>
      <c r="S22" s="31"/>
      <c r="T22" s="31"/>
      <c r="U22" s="31"/>
      <c r="V22" s="31"/>
    </row>
    <row r="24" spans="1:36" s="34" customFormat="1" ht="7.5" customHeight="1" x14ac:dyDescent="0.2">
      <c r="A24" s="1"/>
      <c r="B24" s="1"/>
      <c r="C24" s="1"/>
      <c r="D24" s="35"/>
      <c r="E24" s="32"/>
      <c r="F24" s="32"/>
      <c r="G24" s="36"/>
      <c r="H24" s="33"/>
      <c r="I24" s="33"/>
      <c r="J24" s="33"/>
      <c r="K24" s="33"/>
      <c r="L24" s="33"/>
      <c r="M24" s="33"/>
      <c r="N24" s="33"/>
      <c r="O24" s="37"/>
      <c r="P24" s="37"/>
      <c r="Q24" s="3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2">
      <c r="A25" s="38" t="s">
        <v>75</v>
      </c>
      <c r="B25" s="38"/>
    </row>
    <row r="26" spans="1:36" ht="15.75" x14ac:dyDescent="0.2">
      <c r="A26" s="41" t="s">
        <v>76</v>
      </c>
      <c r="B26" s="4" t="s">
        <v>77</v>
      </c>
    </row>
    <row r="27" spans="1:36" ht="8.25" customHeight="1" x14ac:dyDescent="0.2">
      <c r="A27" s="42"/>
      <c r="B27" s="42"/>
      <c r="C27" s="42"/>
      <c r="D27" s="43"/>
      <c r="E27" s="4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43"/>
      <c r="R27" s="43"/>
      <c r="S27" s="9"/>
      <c r="T27" s="9"/>
      <c r="U27" s="9"/>
      <c r="V27" s="9"/>
    </row>
    <row r="28" spans="1:36" ht="7.5" customHeight="1" x14ac:dyDescent="0.2"/>
    <row r="29" spans="1:36" x14ac:dyDescent="0.2">
      <c r="A29" s="38" t="s">
        <v>3</v>
      </c>
      <c r="B29" s="38"/>
    </row>
    <row r="30" spans="1:36" ht="15" x14ac:dyDescent="0.2">
      <c r="A30" s="6" t="s">
        <v>78</v>
      </c>
      <c r="B30" s="5" t="s">
        <v>79</v>
      </c>
      <c r="C30" s="5"/>
      <c r="D30" s="4"/>
      <c r="E30" s="4"/>
      <c r="P30" s="40"/>
      <c r="R30" s="17"/>
    </row>
    <row r="31" spans="1:36" ht="15" x14ac:dyDescent="0.2">
      <c r="A31" s="6" t="s">
        <v>80</v>
      </c>
      <c r="B31" s="5" t="s">
        <v>81</v>
      </c>
      <c r="C31" s="5"/>
      <c r="D31" s="4"/>
      <c r="E31" s="4"/>
      <c r="P31" s="40"/>
      <c r="R31" s="17"/>
    </row>
    <row r="32" spans="1:36" ht="15" x14ac:dyDescent="0.2">
      <c r="A32" s="6" t="s">
        <v>82</v>
      </c>
      <c r="B32" s="5" t="s">
        <v>83</v>
      </c>
      <c r="C32" s="5"/>
      <c r="D32" s="4"/>
      <c r="E32" s="4"/>
      <c r="P32" s="40"/>
      <c r="R32" s="17"/>
    </row>
    <row r="33" spans="1:21" ht="15" x14ac:dyDescent="0.2">
      <c r="A33" s="6" t="s">
        <v>84</v>
      </c>
      <c r="B33" s="5" t="s">
        <v>85</v>
      </c>
      <c r="C33" s="5"/>
      <c r="D33" s="4"/>
      <c r="E33" s="4"/>
      <c r="P33" s="40"/>
      <c r="R33" s="17"/>
    </row>
    <row r="34" spans="1:21" ht="15" x14ac:dyDescent="0.2">
      <c r="A34" s="6" t="s">
        <v>86</v>
      </c>
      <c r="B34" s="5" t="s">
        <v>87</v>
      </c>
      <c r="C34" s="5"/>
      <c r="D34" s="4"/>
      <c r="E34" s="4"/>
      <c r="P34" s="40"/>
      <c r="R34" s="17"/>
    </row>
    <row r="35" spans="1:21" ht="15" x14ac:dyDescent="0.2">
      <c r="A35" s="6" t="s">
        <v>88</v>
      </c>
      <c r="B35" s="5" t="s">
        <v>89</v>
      </c>
      <c r="C35" s="5"/>
      <c r="D35" s="4"/>
      <c r="E35" s="4"/>
      <c r="P35" s="40"/>
      <c r="R35" s="17"/>
    </row>
    <row r="36" spans="1:21" x14ac:dyDescent="0.2">
      <c r="A36" s="5" t="s">
        <v>90</v>
      </c>
      <c r="B36" s="5"/>
      <c r="C36" s="5"/>
      <c r="D36" s="4"/>
      <c r="E36" s="4"/>
      <c r="P36" s="40"/>
      <c r="R36" s="17"/>
    </row>
    <row r="37" spans="1:21" ht="15" x14ac:dyDescent="0.2">
      <c r="A37" s="6" t="s">
        <v>91</v>
      </c>
      <c r="B37" s="44" t="s">
        <v>136</v>
      </c>
      <c r="C37" s="44"/>
      <c r="D37" s="4"/>
      <c r="E37" s="4"/>
      <c r="P37" s="40"/>
      <c r="R37" s="17"/>
    </row>
    <row r="38" spans="1:21" ht="15" x14ac:dyDescent="0.2">
      <c r="A38" s="6" t="s">
        <v>92</v>
      </c>
      <c r="B38" s="44" t="s">
        <v>131</v>
      </c>
      <c r="C38" s="44"/>
      <c r="D38" s="4"/>
      <c r="E38" s="4"/>
      <c r="P38" s="40"/>
      <c r="R38" s="17"/>
    </row>
    <row r="39" spans="1:21" ht="15" x14ac:dyDescent="0.2">
      <c r="A39" s="6" t="s">
        <v>93</v>
      </c>
      <c r="B39" s="4" t="s">
        <v>94</v>
      </c>
      <c r="C39" s="4"/>
      <c r="D39" s="4"/>
      <c r="E39" s="4"/>
      <c r="P39" s="40"/>
      <c r="R39" s="17"/>
    </row>
    <row r="40" spans="1:21" x14ac:dyDescent="0.2">
      <c r="A40" s="90" t="s">
        <v>95</v>
      </c>
      <c r="B40" s="91" t="s">
        <v>96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x14ac:dyDescent="0.2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x14ac:dyDescent="0.2">
      <c r="A42" s="90" t="s">
        <v>97</v>
      </c>
      <c r="B42" s="91" t="s">
        <v>98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x14ac:dyDescent="0.2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x14ac:dyDescent="0.2">
      <c r="A44" s="90" t="s">
        <v>99</v>
      </c>
      <c r="B44" s="91" t="s">
        <v>100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x14ac:dyDescent="0.2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x14ac:dyDescent="0.2">
      <c r="C46" s="17"/>
    </row>
    <row r="47" spans="1:21" s="4" customFormat="1" x14ac:dyDescent="0.2">
      <c r="A47" s="39"/>
      <c r="B47" s="39"/>
      <c r="C47" s="17"/>
      <c r="D47" s="40"/>
      <c r="E47" s="40"/>
      <c r="Q47" s="40"/>
      <c r="R47" s="40"/>
    </row>
    <row r="51" spans="1:18" s="4" customFormat="1" x14ac:dyDescent="0.2">
      <c r="A51" s="39"/>
      <c r="B51" s="39"/>
      <c r="C51" s="39"/>
      <c r="D51" s="40"/>
      <c r="E51" s="40"/>
      <c r="F51" s="17"/>
      <c r="Q51" s="40"/>
      <c r="R51" s="40"/>
    </row>
  </sheetData>
  <sheetProtection formatCells="0" formatColumns="0" formatRows="0" insertColumns="0" insertRows="0" insertHyperlinks="0" deleteColumns="0" deleteRows="0" sort="0" autoFilter="0" pivotTables="0"/>
  <mergeCells count="28">
    <mergeCell ref="A44:A45"/>
    <mergeCell ref="B44:U45"/>
    <mergeCell ref="V5:V7"/>
    <mergeCell ref="S6:S7"/>
    <mergeCell ref="T6:T7"/>
    <mergeCell ref="J5:J7"/>
    <mergeCell ref="R5:R7"/>
    <mergeCell ref="S5:T5"/>
    <mergeCell ref="U5:U7"/>
    <mergeCell ref="A40:A41"/>
    <mergeCell ref="B40:U41"/>
    <mergeCell ref="A42:A43"/>
    <mergeCell ref="B42:U43"/>
    <mergeCell ref="A3:V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K5:P5"/>
    <mergeCell ref="Q5:Q7"/>
    <mergeCell ref="K6:L6"/>
    <mergeCell ref="M6:N6"/>
    <mergeCell ref="O6:P6"/>
  </mergeCells>
  <printOptions horizontalCentered="1"/>
  <pageMargins left="0.19685039370078741" right="0.19685039370078741" top="0.39370078740157483" bottom="0.19685039370078741" header="0.51181102362204722" footer="7.874015748031496E-2"/>
  <pageSetup paperSize="9" scale="62" fitToHeight="1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topLeftCell="A16" zoomScale="70" zoomScaleNormal="70" zoomScaleSheetLayoutView="70" workbookViewId="0">
      <selection activeCell="A28" sqref="A28:XFD29"/>
    </sheetView>
  </sheetViews>
  <sheetFormatPr defaultRowHeight="12.75" x14ac:dyDescent="0.2"/>
  <cols>
    <col min="1" max="1" width="9.140625" style="46"/>
    <col min="2" max="3" width="3.7109375" style="48" customWidth="1"/>
    <col min="4" max="4" width="31.28515625" style="47" customWidth="1"/>
    <col min="5" max="5" width="30.28515625" style="47" customWidth="1"/>
    <col min="6" max="7" width="10.85546875" style="47" customWidth="1"/>
    <col min="8" max="19" width="7.5703125" style="47" customWidth="1"/>
    <col min="20" max="20" width="7.7109375" style="47" customWidth="1"/>
    <col min="21" max="31" width="7.5703125" style="47" customWidth="1"/>
    <col min="32" max="32" width="14" style="46" hidden="1" customWidth="1"/>
    <col min="33" max="33" width="0" style="46" hidden="1" customWidth="1"/>
    <col min="34" max="16384" width="9.140625" style="46"/>
  </cols>
  <sheetData>
    <row r="1" spans="1:35" s="60" customFormat="1" ht="15" x14ac:dyDescent="0.2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3" t="s">
        <v>141</v>
      </c>
    </row>
    <row r="2" spans="1:35" s="60" customFormat="1" x14ac:dyDescent="0.2">
      <c r="B2" s="61"/>
      <c r="C2" s="61"/>
      <c r="D2" s="61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5" s="56" customFormat="1" ht="54" customHeight="1" x14ac:dyDescent="0.25">
      <c r="A3" s="96" t="s">
        <v>127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5" s="56" customFormat="1" ht="11.25" customHeight="1" x14ac:dyDescent="0.25">
      <c r="B4" s="59"/>
      <c r="C4" s="59"/>
      <c r="D4" s="57"/>
      <c r="E4" s="58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5" ht="49.5" customHeight="1" x14ac:dyDescent="0.2">
      <c r="A5" s="112" t="s">
        <v>17</v>
      </c>
      <c r="B5" s="107" t="s">
        <v>5</v>
      </c>
      <c r="C5" s="107" t="s">
        <v>6</v>
      </c>
      <c r="D5" s="103" t="s">
        <v>2</v>
      </c>
      <c r="E5" s="103" t="s">
        <v>1</v>
      </c>
      <c r="F5" s="105" t="s">
        <v>18</v>
      </c>
      <c r="G5" s="105" t="s">
        <v>24</v>
      </c>
      <c r="H5" s="109" t="s">
        <v>132</v>
      </c>
      <c r="I5" s="110"/>
      <c r="J5" s="11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03" t="s">
        <v>0</v>
      </c>
    </row>
    <row r="6" spans="1:35" ht="54.75" customHeight="1" x14ac:dyDescent="0.2">
      <c r="A6" s="108"/>
      <c r="B6" s="108"/>
      <c r="C6" s="108"/>
      <c r="D6" s="104"/>
      <c r="E6" s="104"/>
      <c r="F6" s="106"/>
      <c r="G6" s="106"/>
      <c r="H6" s="55" t="s">
        <v>126</v>
      </c>
      <c r="I6" s="55" t="s">
        <v>125</v>
      </c>
      <c r="J6" s="55" t="s">
        <v>124</v>
      </c>
      <c r="K6" s="55" t="s">
        <v>123</v>
      </c>
      <c r="L6" s="55" t="s">
        <v>122</v>
      </c>
      <c r="M6" s="55" t="s">
        <v>121</v>
      </c>
      <c r="N6" s="55" t="s">
        <v>120</v>
      </c>
      <c r="O6" s="55" t="s">
        <v>119</v>
      </c>
      <c r="P6" s="55" t="s">
        <v>118</v>
      </c>
      <c r="Q6" s="55" t="s">
        <v>117</v>
      </c>
      <c r="R6" s="55" t="s">
        <v>116</v>
      </c>
      <c r="S6" s="55" t="s">
        <v>115</v>
      </c>
      <c r="T6" s="55" t="s">
        <v>114</v>
      </c>
      <c r="U6" s="55" t="s">
        <v>113</v>
      </c>
      <c r="V6" s="55" t="s">
        <v>112</v>
      </c>
      <c r="W6" s="55" t="s">
        <v>111</v>
      </c>
      <c r="X6" s="55" t="s">
        <v>110</v>
      </c>
      <c r="Y6" s="55" t="s">
        <v>109</v>
      </c>
      <c r="Z6" s="55" t="s">
        <v>108</v>
      </c>
      <c r="AA6" s="55" t="s">
        <v>107</v>
      </c>
      <c r="AB6" s="55" t="s">
        <v>106</v>
      </c>
      <c r="AC6" s="55" t="s">
        <v>105</v>
      </c>
      <c r="AD6" s="55" t="s">
        <v>104</v>
      </c>
      <c r="AE6" s="55" t="s">
        <v>103</v>
      </c>
      <c r="AF6" s="104"/>
    </row>
    <row r="7" spans="1:35" ht="12.75" customHeight="1" x14ac:dyDescent="0.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3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</row>
    <row r="8" spans="1:35" ht="38.25" x14ac:dyDescent="0.2">
      <c r="A8" s="54">
        <v>190</v>
      </c>
      <c r="B8" s="54">
        <v>4</v>
      </c>
      <c r="C8" s="54">
        <v>4</v>
      </c>
      <c r="D8" s="7" t="s">
        <v>39</v>
      </c>
      <c r="E8" s="3" t="s">
        <v>40</v>
      </c>
      <c r="F8" s="2" t="s">
        <v>128</v>
      </c>
      <c r="G8" s="2">
        <v>0.05</v>
      </c>
      <c r="H8" s="67">
        <v>0.08</v>
      </c>
      <c r="I8" s="67">
        <v>0.09</v>
      </c>
      <c r="J8" s="67">
        <v>0.05</v>
      </c>
      <c r="K8" s="67">
        <v>6.5000000000000002E-2</v>
      </c>
      <c r="L8" s="67">
        <v>8.5000000000000006E-2</v>
      </c>
      <c r="M8" s="67">
        <v>0.12</v>
      </c>
      <c r="N8" s="67">
        <v>0.05</v>
      </c>
      <c r="O8" s="67">
        <v>7.4999999999999997E-2</v>
      </c>
      <c r="P8" s="67">
        <v>0.09</v>
      </c>
      <c r="Q8" s="67">
        <v>6.8000000000000005E-2</v>
      </c>
      <c r="R8" s="67">
        <v>0.1</v>
      </c>
      <c r="S8" s="67">
        <v>0.12</v>
      </c>
      <c r="T8" s="67">
        <v>0.12</v>
      </c>
      <c r="U8" s="67">
        <v>0.01</v>
      </c>
      <c r="V8" s="67">
        <v>5.8000000000000003E-2</v>
      </c>
      <c r="W8" s="67">
        <v>7.8E-2</v>
      </c>
      <c r="X8" s="67">
        <v>9.8000000000000004E-2</v>
      </c>
      <c r="Y8" s="67">
        <v>0.05</v>
      </c>
      <c r="Z8" s="67">
        <v>0.08</v>
      </c>
      <c r="AA8" s="67">
        <v>7.0000000000000007E-2</v>
      </c>
      <c r="AB8" s="67">
        <v>4.4999999999999998E-2</v>
      </c>
      <c r="AC8" s="67">
        <v>0.12</v>
      </c>
      <c r="AD8" s="67">
        <v>0.09</v>
      </c>
      <c r="AE8" s="67">
        <v>0.05</v>
      </c>
      <c r="AF8" s="75">
        <f t="shared" ref="AF8:AF21" si="0">SUM(H8:AE8)</f>
        <v>1.8620000000000005</v>
      </c>
      <c r="AG8" s="69">
        <f>AI8/2</f>
        <v>26.922000000000001</v>
      </c>
      <c r="AH8" s="69" t="s">
        <v>142</v>
      </c>
      <c r="AI8" s="50">
        <v>53.844000000000001</v>
      </c>
    </row>
    <row r="9" spans="1:35" ht="25.5" x14ac:dyDescent="0.2">
      <c r="A9" s="54">
        <v>191</v>
      </c>
      <c r="B9" s="54">
        <v>4</v>
      </c>
      <c r="C9" s="54">
        <v>4</v>
      </c>
      <c r="D9" s="7" t="s">
        <v>42</v>
      </c>
      <c r="E9" s="3" t="s">
        <v>43</v>
      </c>
      <c r="F9" s="2" t="s">
        <v>128</v>
      </c>
      <c r="G9" s="2">
        <v>0.05</v>
      </c>
      <c r="H9" s="68">
        <f>0.772/2</f>
        <v>0.38600000000000001</v>
      </c>
      <c r="I9" s="68">
        <f>0.765/2</f>
        <v>0.38250000000000001</v>
      </c>
      <c r="J9" s="68">
        <f>0.768/2</f>
        <v>0.38400000000000001</v>
      </c>
      <c r="K9" s="68">
        <f>0.756/2</f>
        <v>0.378</v>
      </c>
      <c r="L9" s="68">
        <f>0.768/2</f>
        <v>0.38400000000000001</v>
      </c>
      <c r="M9" s="68">
        <f>0.772/2</f>
        <v>0.38600000000000001</v>
      </c>
      <c r="N9" s="68">
        <v>0.39</v>
      </c>
      <c r="O9" s="68">
        <v>0.41199999999999998</v>
      </c>
      <c r="P9" s="68">
        <v>0.38600000000000001</v>
      </c>
      <c r="Q9" s="68">
        <v>0.30399999999999999</v>
      </c>
      <c r="R9" s="68">
        <v>0.30399999999999999</v>
      </c>
      <c r="S9" s="68">
        <v>0.35</v>
      </c>
      <c r="T9" s="68">
        <f>0.547/2</f>
        <v>0.27350000000000002</v>
      </c>
      <c r="U9" s="68">
        <v>0.39</v>
      </c>
      <c r="V9" s="68">
        <v>0.31</v>
      </c>
      <c r="W9" s="68">
        <v>0.30499999999999999</v>
      </c>
      <c r="X9" s="68">
        <v>0.32500000000000001</v>
      </c>
      <c r="Y9" s="68">
        <v>0.28000000000000003</v>
      </c>
      <c r="Z9" s="68">
        <v>0.28999999999999998</v>
      </c>
      <c r="AA9" s="68">
        <v>0.28999999999999998</v>
      </c>
      <c r="AB9" s="68">
        <v>0.26500000000000001</v>
      </c>
      <c r="AC9" s="68">
        <v>0.27</v>
      </c>
      <c r="AD9" s="68">
        <f>0.766/2</f>
        <v>0.38300000000000001</v>
      </c>
      <c r="AE9" s="68">
        <v>0.28599999999999998</v>
      </c>
      <c r="AF9" s="75">
        <f t="shared" si="0"/>
        <v>8.113999999999999</v>
      </c>
      <c r="AG9" s="69">
        <f>AI9/3</f>
        <v>8.3349999999999991</v>
      </c>
      <c r="AH9" s="69" t="s">
        <v>143</v>
      </c>
      <c r="AI9" s="50">
        <v>25.004999999999999</v>
      </c>
    </row>
    <row r="10" spans="1:35" ht="51" x14ac:dyDescent="0.2">
      <c r="A10" s="54">
        <v>192</v>
      </c>
      <c r="B10" s="54">
        <v>4</v>
      </c>
      <c r="C10" s="54">
        <v>4</v>
      </c>
      <c r="D10" s="7" t="s">
        <v>27</v>
      </c>
      <c r="E10" s="3" t="s">
        <v>28</v>
      </c>
      <c r="F10" s="2" t="s">
        <v>128</v>
      </c>
      <c r="G10" s="2">
        <v>0.2</v>
      </c>
      <c r="H10" s="68">
        <v>0.09</v>
      </c>
      <c r="I10" s="68">
        <v>9.6000000000000002E-2</v>
      </c>
      <c r="J10" s="68">
        <v>0.01</v>
      </c>
      <c r="K10" s="68">
        <v>9.7000000000000003E-2</v>
      </c>
      <c r="L10" s="68">
        <v>9.6000000000000002E-2</v>
      </c>
      <c r="M10" s="68">
        <v>0.10199999999999999</v>
      </c>
      <c r="N10" s="68">
        <v>0.16</v>
      </c>
      <c r="O10" s="68">
        <v>0.13</v>
      </c>
      <c r="P10" s="68">
        <v>0.29299999999999998</v>
      </c>
      <c r="Q10" s="68">
        <v>0.19600000000000001</v>
      </c>
      <c r="R10" s="68">
        <v>0.19800000000000001</v>
      </c>
      <c r="S10" s="68">
        <v>0.156</v>
      </c>
      <c r="T10" s="68">
        <v>0.19600000000000001</v>
      </c>
      <c r="U10" s="68">
        <v>0.125</v>
      </c>
      <c r="V10" s="68">
        <v>0.124</v>
      </c>
      <c r="W10" s="68">
        <v>0.187</v>
      </c>
      <c r="X10" s="68">
        <v>0.156</v>
      </c>
      <c r="Y10" s="68">
        <v>0.13100000000000001</v>
      </c>
      <c r="Z10" s="68">
        <v>0.125</v>
      </c>
      <c r="AA10" s="68">
        <v>0.123</v>
      </c>
      <c r="AB10" s="68">
        <v>0.18</v>
      </c>
      <c r="AC10" s="68">
        <v>0.114</v>
      </c>
      <c r="AD10" s="68">
        <v>0.115</v>
      </c>
      <c r="AE10" s="68">
        <v>0.112</v>
      </c>
      <c r="AF10" s="75">
        <f t="shared" si="0"/>
        <v>3.3120000000000007</v>
      </c>
      <c r="AG10" s="69">
        <f>AI10/2</f>
        <v>12.433</v>
      </c>
      <c r="AH10" s="69" t="s">
        <v>144</v>
      </c>
      <c r="AI10" s="50">
        <v>24.866</v>
      </c>
    </row>
    <row r="11" spans="1:35" ht="38.25" x14ac:dyDescent="0.2">
      <c r="A11" s="54">
        <v>193</v>
      </c>
      <c r="B11" s="54">
        <v>4</v>
      </c>
      <c r="C11" s="54">
        <v>4</v>
      </c>
      <c r="D11" s="7" t="s">
        <v>29</v>
      </c>
      <c r="E11" s="3" t="s">
        <v>45</v>
      </c>
      <c r="F11" s="2" t="s">
        <v>128</v>
      </c>
      <c r="G11" s="2">
        <v>0.2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8">
        <f t="shared" si="0"/>
        <v>0</v>
      </c>
      <c r="AG11" s="69">
        <v>0</v>
      </c>
      <c r="AH11" s="69" t="s">
        <v>145</v>
      </c>
      <c r="AI11" s="50">
        <v>0</v>
      </c>
    </row>
    <row r="12" spans="1:35" ht="51" x14ac:dyDescent="0.2">
      <c r="A12" s="54">
        <v>194</v>
      </c>
      <c r="B12" s="54">
        <v>4</v>
      </c>
      <c r="C12" s="54">
        <v>4</v>
      </c>
      <c r="D12" s="7" t="s">
        <v>30</v>
      </c>
      <c r="E12" s="3" t="s">
        <v>31</v>
      </c>
      <c r="F12" s="2" t="s">
        <v>128</v>
      </c>
      <c r="G12" s="2">
        <v>0.15</v>
      </c>
      <c r="H12" s="68">
        <v>0.28999999999999998</v>
      </c>
      <c r="I12" s="68">
        <v>0.312</v>
      </c>
      <c r="J12" s="68">
        <v>0.28899999999999998</v>
      </c>
      <c r="K12" s="68">
        <v>0.32500000000000001</v>
      </c>
      <c r="L12" s="68">
        <v>0.36699999999999999</v>
      </c>
      <c r="M12" s="68">
        <v>0.36599999999999999</v>
      </c>
      <c r="N12" s="68">
        <v>0.3</v>
      </c>
      <c r="O12" s="68">
        <v>0.28999999999999998</v>
      </c>
      <c r="P12" s="68">
        <v>0.05</v>
      </c>
      <c r="Q12" s="68">
        <v>0.28999999999999998</v>
      </c>
      <c r="R12" s="68">
        <v>0.34499999999999997</v>
      </c>
      <c r="S12" s="68">
        <v>0.36</v>
      </c>
      <c r="T12" s="68">
        <v>0.312</v>
      </c>
      <c r="U12" s="68">
        <f>0.608/2</f>
        <v>0.30399999999999999</v>
      </c>
      <c r="V12" s="68">
        <f>0.563/2</f>
        <v>0.28149999999999997</v>
      </c>
      <c r="W12" s="68">
        <v>0.34499999999999997</v>
      </c>
      <c r="X12" s="68">
        <v>0.37</v>
      </c>
      <c r="Y12" s="68">
        <v>0.4</v>
      </c>
      <c r="Z12" s="68">
        <v>0.35899999999999999</v>
      </c>
      <c r="AA12" s="68">
        <f>0.5/2</f>
        <v>0.25</v>
      </c>
      <c r="AB12" s="68">
        <v>0.35799999999999998</v>
      </c>
      <c r="AC12" s="68">
        <v>0.36</v>
      </c>
      <c r="AD12" s="68">
        <f>0.522/2</f>
        <v>0.26100000000000001</v>
      </c>
      <c r="AE12" s="68">
        <v>0.39</v>
      </c>
      <c r="AF12" s="75">
        <f>SUM(H12:AD12)</f>
        <v>7.1844999999999999</v>
      </c>
      <c r="AG12" s="69">
        <f>AI12</f>
        <v>11.971</v>
      </c>
      <c r="AH12" s="69" t="s">
        <v>146</v>
      </c>
      <c r="AI12" s="50">
        <v>11.971</v>
      </c>
    </row>
    <row r="13" spans="1:35" ht="38.25" x14ac:dyDescent="0.2">
      <c r="A13" s="54">
        <v>195</v>
      </c>
      <c r="B13" s="54">
        <v>4</v>
      </c>
      <c r="C13" s="54">
        <v>4</v>
      </c>
      <c r="D13" s="7" t="s">
        <v>32</v>
      </c>
      <c r="E13" s="3" t="s">
        <v>33</v>
      </c>
      <c r="F13" s="2" t="s">
        <v>128</v>
      </c>
      <c r="G13" s="2">
        <v>0.15</v>
      </c>
      <c r="H13" s="68">
        <v>2.8000000000000001E-2</v>
      </c>
      <c r="I13" s="68">
        <v>0.03</v>
      </c>
      <c r="J13" s="68">
        <v>3.5000000000000003E-2</v>
      </c>
      <c r="K13" s="68">
        <v>5.6000000000000001E-2</v>
      </c>
      <c r="L13" s="68">
        <v>5.3999999999999999E-2</v>
      </c>
      <c r="M13" s="68">
        <v>5.1999999999999998E-2</v>
      </c>
      <c r="N13" s="68">
        <v>5.8000000000000003E-2</v>
      </c>
      <c r="O13" s="68">
        <v>5.8999999999999997E-2</v>
      </c>
      <c r="P13" s="68">
        <v>5.6000000000000001E-2</v>
      </c>
      <c r="Q13" s="68">
        <v>5.5E-2</v>
      </c>
      <c r="R13" s="68">
        <v>4.4999999999999998E-2</v>
      </c>
      <c r="S13" s="68">
        <v>4.5999999999999999E-2</v>
      </c>
      <c r="T13" s="68">
        <v>0.05</v>
      </c>
      <c r="U13" s="68">
        <v>5.0999999999999997E-2</v>
      </c>
      <c r="V13" s="68">
        <v>4.7E-2</v>
      </c>
      <c r="W13" s="68">
        <v>5.3999999999999999E-2</v>
      </c>
      <c r="X13" s="68">
        <v>5.0999999999999997E-2</v>
      </c>
      <c r="Y13" s="68">
        <v>5.5E-2</v>
      </c>
      <c r="Z13" s="68">
        <v>0.06</v>
      </c>
      <c r="AA13" s="68">
        <v>0.05</v>
      </c>
      <c r="AB13" s="68">
        <v>4.4999999999999998E-2</v>
      </c>
      <c r="AC13" s="68">
        <v>4.5999999999999999E-2</v>
      </c>
      <c r="AD13" s="68">
        <v>4.4999999999999998E-2</v>
      </c>
      <c r="AE13" s="68">
        <v>0.04</v>
      </c>
      <c r="AF13" s="68">
        <f t="shared" si="0"/>
        <v>1.1680000000000004</v>
      </c>
      <c r="AG13" s="69">
        <f>AG9</f>
        <v>8.3349999999999991</v>
      </c>
      <c r="AH13" s="69" t="s">
        <v>143</v>
      </c>
      <c r="AI13" s="50">
        <f>AI9</f>
        <v>25.004999999999999</v>
      </c>
    </row>
    <row r="14" spans="1:35" ht="38.25" x14ac:dyDescent="0.2">
      <c r="A14" s="54">
        <v>196</v>
      </c>
      <c r="B14" s="54">
        <v>4</v>
      </c>
      <c r="C14" s="54">
        <v>5</v>
      </c>
      <c r="D14" s="7" t="s">
        <v>44</v>
      </c>
      <c r="E14" s="3" t="s">
        <v>101</v>
      </c>
      <c r="F14" s="2" t="s">
        <v>128</v>
      </c>
      <c r="G14" s="2">
        <v>0.1</v>
      </c>
      <c r="H14" s="67">
        <v>2.8000000000000001E-2</v>
      </c>
      <c r="I14" s="67">
        <v>2.5000000000000001E-2</v>
      </c>
      <c r="J14" s="67">
        <v>2.9000000000000001E-2</v>
      </c>
      <c r="K14" s="67">
        <v>0.03</v>
      </c>
      <c r="L14" s="67">
        <f>0.065/2</f>
        <v>3.2500000000000001E-2</v>
      </c>
      <c r="M14" s="67">
        <v>3.3000000000000002E-2</v>
      </c>
      <c r="N14" s="67">
        <f>0.068/2</f>
        <v>3.4000000000000002E-2</v>
      </c>
      <c r="O14" s="67">
        <v>3.4000000000000002E-2</v>
      </c>
      <c r="P14" s="67">
        <v>3.5000000000000003E-2</v>
      </c>
      <c r="Q14" s="67">
        <v>3.2000000000000001E-2</v>
      </c>
      <c r="R14" s="67">
        <v>3.4000000000000002E-2</v>
      </c>
      <c r="S14" s="67">
        <v>0.03</v>
      </c>
      <c r="T14" s="67">
        <v>3.5999999999999997E-2</v>
      </c>
      <c r="U14" s="67">
        <v>3.2000000000000001E-2</v>
      </c>
      <c r="V14" s="67">
        <v>0.03</v>
      </c>
      <c r="W14" s="67">
        <v>2.5000000000000001E-2</v>
      </c>
      <c r="X14" s="67">
        <v>3.3000000000000002E-2</v>
      </c>
      <c r="Y14" s="67">
        <v>2.9000000000000001E-2</v>
      </c>
      <c r="Z14" s="67">
        <v>2.8000000000000001E-2</v>
      </c>
      <c r="AA14" s="67">
        <v>2.8000000000000001E-2</v>
      </c>
      <c r="AB14" s="67">
        <v>2.7E-2</v>
      </c>
      <c r="AC14" s="67">
        <v>2.5999999999999999E-2</v>
      </c>
      <c r="AD14" s="67">
        <v>2.5000000000000001E-2</v>
      </c>
      <c r="AE14" s="67">
        <v>2.5999999999999999E-2</v>
      </c>
      <c r="AF14" s="75">
        <f t="shared" si="0"/>
        <v>0.72150000000000025</v>
      </c>
      <c r="AG14" s="69">
        <f>AI14/2</f>
        <v>0.72199999999999998</v>
      </c>
      <c r="AH14" s="69" t="s">
        <v>147</v>
      </c>
      <c r="AI14" s="50">
        <v>1.444</v>
      </c>
    </row>
    <row r="15" spans="1:35" ht="63.75" x14ac:dyDescent="0.2">
      <c r="A15" s="54">
        <v>197</v>
      </c>
      <c r="B15" s="54">
        <v>4</v>
      </c>
      <c r="C15" s="54">
        <v>5</v>
      </c>
      <c r="D15" s="7" t="s">
        <v>46</v>
      </c>
      <c r="E15" s="3" t="s">
        <v>47</v>
      </c>
      <c r="F15" s="2" t="s">
        <v>128</v>
      </c>
      <c r="G15" s="2">
        <v>0.01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8">
        <f t="shared" si="0"/>
        <v>0</v>
      </c>
      <c r="AG15" s="69">
        <f>AK17</f>
        <v>0</v>
      </c>
      <c r="AH15" s="69" t="s">
        <v>148</v>
      </c>
      <c r="AI15" s="50">
        <v>0</v>
      </c>
    </row>
    <row r="16" spans="1:35" ht="89.25" x14ac:dyDescent="0.2">
      <c r="A16" s="54">
        <v>198</v>
      </c>
      <c r="B16" s="54">
        <v>4</v>
      </c>
      <c r="C16" s="54">
        <v>5</v>
      </c>
      <c r="D16" s="7" t="s">
        <v>48</v>
      </c>
      <c r="E16" s="3" t="s">
        <v>49</v>
      </c>
      <c r="F16" s="2" t="s">
        <v>128</v>
      </c>
      <c r="G16" s="2">
        <v>0.19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8">
        <f t="shared" si="0"/>
        <v>0</v>
      </c>
      <c r="AG16" s="69">
        <f>AI16</f>
        <v>0</v>
      </c>
      <c r="AH16" s="69" t="s">
        <v>149</v>
      </c>
      <c r="AI16" s="50">
        <v>0</v>
      </c>
    </row>
    <row r="17" spans="1:35" ht="25.5" x14ac:dyDescent="0.2">
      <c r="A17" s="54">
        <v>199</v>
      </c>
      <c r="B17" s="54">
        <v>4</v>
      </c>
      <c r="C17" s="54">
        <v>5</v>
      </c>
      <c r="D17" s="7" t="s">
        <v>34</v>
      </c>
      <c r="E17" s="3" t="s">
        <v>35</v>
      </c>
      <c r="F17" s="2" t="s">
        <v>128</v>
      </c>
      <c r="G17" s="2">
        <v>0.15</v>
      </c>
      <c r="H17" s="67">
        <v>0.04</v>
      </c>
      <c r="I17" s="67">
        <v>0.05</v>
      </c>
      <c r="J17" s="67">
        <v>4.8000000000000001E-2</v>
      </c>
      <c r="K17" s="67">
        <v>4.3999999999999997E-2</v>
      </c>
      <c r="L17" s="67">
        <v>5.0999999999999997E-2</v>
      </c>
      <c r="M17" s="67">
        <v>0.06</v>
      </c>
      <c r="N17" s="67">
        <v>6.5000000000000002E-2</v>
      </c>
      <c r="O17" s="67">
        <v>6.6000000000000003E-2</v>
      </c>
      <c r="P17" s="67">
        <v>7.0999999999999994E-2</v>
      </c>
      <c r="Q17" s="67">
        <v>7.0000000000000007E-2</v>
      </c>
      <c r="R17" s="67">
        <v>8.8999999999999996E-2</v>
      </c>
      <c r="S17" s="67">
        <v>7.1999999999999995E-2</v>
      </c>
      <c r="T17" s="67">
        <v>0.08</v>
      </c>
      <c r="U17" s="67">
        <v>8.5000000000000006E-2</v>
      </c>
      <c r="V17" s="67">
        <v>6.5000000000000002E-2</v>
      </c>
      <c r="W17" s="67">
        <v>6.0999999999999999E-2</v>
      </c>
      <c r="X17" s="67">
        <v>0.06</v>
      </c>
      <c r="Y17" s="67">
        <v>6.0999999999999999E-2</v>
      </c>
      <c r="Z17" s="67">
        <v>0.05</v>
      </c>
      <c r="AA17" s="67">
        <v>4.4999999999999998E-2</v>
      </c>
      <c r="AB17" s="67">
        <v>6.4000000000000001E-2</v>
      </c>
      <c r="AC17" s="67">
        <v>0.05</v>
      </c>
      <c r="AD17" s="67">
        <v>5.7000000000000002E-2</v>
      </c>
      <c r="AE17" s="67">
        <v>4.5999999999999999E-2</v>
      </c>
      <c r="AF17" s="75">
        <f t="shared" si="0"/>
        <v>1.4499999999999997</v>
      </c>
      <c r="AG17" s="69">
        <f>AI17</f>
        <v>1.4510000000000001</v>
      </c>
      <c r="AH17" s="69" t="s">
        <v>150</v>
      </c>
      <c r="AI17" s="50">
        <v>1.4510000000000001</v>
      </c>
    </row>
    <row r="18" spans="1:35" ht="38.25" x14ac:dyDescent="0.2">
      <c r="A18" s="54">
        <v>200</v>
      </c>
      <c r="B18" s="54">
        <v>4</v>
      </c>
      <c r="C18" s="54">
        <v>5</v>
      </c>
      <c r="D18" s="7" t="s">
        <v>50</v>
      </c>
      <c r="E18" s="3" t="s">
        <v>38</v>
      </c>
      <c r="F18" s="2" t="s">
        <v>128</v>
      </c>
      <c r="G18" s="2">
        <v>0.05</v>
      </c>
      <c r="H18" s="67">
        <v>0.126</v>
      </c>
      <c r="I18" s="67">
        <v>0.124</v>
      </c>
      <c r="J18" s="67">
        <v>0.12</v>
      </c>
      <c r="K18" s="67">
        <v>0.125</v>
      </c>
      <c r="L18" s="67">
        <v>0.09</v>
      </c>
      <c r="M18" s="67">
        <v>0.11</v>
      </c>
      <c r="N18" s="67">
        <v>9.5000000000000001E-2</v>
      </c>
      <c r="O18" s="67">
        <v>9.8000000000000004E-2</v>
      </c>
      <c r="P18" s="67">
        <v>0.129</v>
      </c>
      <c r="Q18" s="67">
        <v>0.13200000000000001</v>
      </c>
      <c r="R18" s="67">
        <v>0.124</v>
      </c>
      <c r="S18" s="67">
        <v>0.13200000000000001</v>
      </c>
      <c r="T18" s="67">
        <v>0.125</v>
      </c>
      <c r="U18" s="67">
        <v>0.123</v>
      </c>
      <c r="V18" s="67">
        <v>9.8000000000000004E-2</v>
      </c>
      <c r="W18" s="67">
        <v>0.123</v>
      </c>
      <c r="X18" s="67">
        <v>0.122</v>
      </c>
      <c r="Y18" s="67">
        <v>0.1</v>
      </c>
      <c r="Z18" s="67">
        <v>0.129</v>
      </c>
      <c r="AA18" s="67">
        <v>0.125</v>
      </c>
      <c r="AB18" s="67">
        <v>0.12</v>
      </c>
      <c r="AC18" s="67">
        <v>8.5000000000000006E-2</v>
      </c>
      <c r="AD18" s="67">
        <v>0.09</v>
      </c>
      <c r="AE18" s="67">
        <v>0.1</v>
      </c>
      <c r="AF18" s="75">
        <f t="shared" si="0"/>
        <v>2.7450000000000006</v>
      </c>
      <c r="AG18" s="69">
        <f>AG8</f>
        <v>26.922000000000001</v>
      </c>
      <c r="AH18" s="69" t="s">
        <v>151</v>
      </c>
      <c r="AI18" s="50">
        <v>53.844000000000001</v>
      </c>
    </row>
    <row r="19" spans="1:35" ht="38.25" x14ac:dyDescent="0.2">
      <c r="A19" s="54">
        <v>201</v>
      </c>
      <c r="B19" s="54">
        <v>4</v>
      </c>
      <c r="C19" s="54">
        <v>7</v>
      </c>
      <c r="D19" s="7" t="s">
        <v>36</v>
      </c>
      <c r="E19" s="3" t="s">
        <v>37</v>
      </c>
      <c r="F19" s="2" t="s">
        <v>41</v>
      </c>
      <c r="G19" s="2">
        <v>0.1</v>
      </c>
      <c r="H19" s="70">
        <v>0.02</v>
      </c>
      <c r="I19" s="70">
        <v>2.5999999999999999E-2</v>
      </c>
      <c r="J19" s="70">
        <v>2.7E-2</v>
      </c>
      <c r="K19" s="70">
        <v>0.03</v>
      </c>
      <c r="L19" s="70">
        <v>3.3000000000000002E-2</v>
      </c>
      <c r="M19" s="70">
        <f t="shared" ref="M19:Y19" si="1">M14</f>
        <v>3.3000000000000002E-2</v>
      </c>
      <c r="N19" s="70">
        <v>3.4000000000000002E-2</v>
      </c>
      <c r="O19" s="70">
        <v>3.5000000000000003E-2</v>
      </c>
      <c r="P19" s="70">
        <v>3.5999999999999997E-2</v>
      </c>
      <c r="Q19" s="70">
        <f t="shared" si="1"/>
        <v>3.2000000000000001E-2</v>
      </c>
      <c r="R19" s="70">
        <v>3.5000000000000003E-2</v>
      </c>
      <c r="S19" s="70">
        <v>3.1E-2</v>
      </c>
      <c r="T19" s="70">
        <v>3.5999999999999997E-2</v>
      </c>
      <c r="U19" s="70">
        <v>3.2000000000000001E-2</v>
      </c>
      <c r="V19" s="70">
        <v>3.3000000000000002E-2</v>
      </c>
      <c r="W19" s="70">
        <v>3.5000000000000003E-2</v>
      </c>
      <c r="X19" s="70">
        <v>3.5999999999999997E-2</v>
      </c>
      <c r="Y19" s="70">
        <f t="shared" si="1"/>
        <v>2.9000000000000001E-2</v>
      </c>
      <c r="Z19" s="70">
        <v>2.8000000000000001E-2</v>
      </c>
      <c r="AA19" s="70">
        <v>2.5000000000000001E-2</v>
      </c>
      <c r="AB19" s="70">
        <v>2.7E-2</v>
      </c>
      <c r="AC19" s="70">
        <v>2.5999999999999999E-2</v>
      </c>
      <c r="AD19" s="70">
        <v>0.02</v>
      </c>
      <c r="AE19" s="70">
        <v>2.3E-2</v>
      </c>
      <c r="AF19" s="75">
        <f t="shared" si="0"/>
        <v>0.72200000000000031</v>
      </c>
      <c r="AG19" s="69">
        <f>AG14</f>
        <v>0.72199999999999998</v>
      </c>
      <c r="AH19" s="69" t="s">
        <v>147</v>
      </c>
      <c r="AI19" s="50">
        <v>1.444</v>
      </c>
    </row>
    <row r="20" spans="1:35" ht="38.25" x14ac:dyDescent="0.2">
      <c r="A20" s="54">
        <v>202</v>
      </c>
      <c r="B20" s="54">
        <v>4</v>
      </c>
      <c r="C20" s="54">
        <v>10</v>
      </c>
      <c r="D20" s="7" t="s">
        <v>39</v>
      </c>
      <c r="E20" s="3" t="s">
        <v>40</v>
      </c>
      <c r="F20" s="2" t="s">
        <v>41</v>
      </c>
      <c r="G20" s="2">
        <v>0.05</v>
      </c>
      <c r="H20" s="70">
        <v>0.05</v>
      </c>
      <c r="I20" s="70">
        <v>5.5E-2</v>
      </c>
      <c r="J20" s="70">
        <v>4.4999999999999998E-2</v>
      </c>
      <c r="K20" s="70">
        <v>4.3999999999999997E-2</v>
      </c>
      <c r="L20" s="70">
        <v>0.05</v>
      </c>
      <c r="M20" s="70">
        <v>5.1999999999999998E-2</v>
      </c>
      <c r="N20" s="70">
        <v>5.0999999999999997E-2</v>
      </c>
      <c r="O20" s="70">
        <v>4.4999999999999998E-2</v>
      </c>
      <c r="P20" s="70">
        <v>0.04</v>
      </c>
      <c r="Q20" s="70">
        <v>5.1999999999999998E-2</v>
      </c>
      <c r="R20" s="70">
        <v>5.8000000000000003E-2</v>
      </c>
      <c r="S20" s="70">
        <v>5.8000000000000003E-2</v>
      </c>
      <c r="T20" s="70">
        <v>5.3999999999999999E-2</v>
      </c>
      <c r="U20" s="70">
        <v>5.6000000000000001E-2</v>
      </c>
      <c r="V20" s="70">
        <v>5.1999999999999998E-2</v>
      </c>
      <c r="W20" s="70">
        <v>5.0999999999999997E-2</v>
      </c>
      <c r="X20" s="70">
        <v>0.04</v>
      </c>
      <c r="Y20" s="70">
        <v>4.4999999999999998E-2</v>
      </c>
      <c r="Z20" s="70">
        <v>0.05</v>
      </c>
      <c r="AA20" s="70">
        <v>5.1999999999999998E-2</v>
      </c>
      <c r="AB20" s="70">
        <v>4.4999999999999998E-2</v>
      </c>
      <c r="AC20" s="70">
        <v>4.2000000000000003E-2</v>
      </c>
      <c r="AD20" s="70">
        <v>4.1000000000000002E-2</v>
      </c>
      <c r="AE20" s="70">
        <v>0.04</v>
      </c>
      <c r="AF20" s="75">
        <f t="shared" si="0"/>
        <v>1.1680000000000001</v>
      </c>
      <c r="AG20" s="69">
        <f>AG8</f>
        <v>26.922000000000001</v>
      </c>
      <c r="AH20" s="69" t="s">
        <v>151</v>
      </c>
      <c r="AI20" s="50">
        <f>AI18</f>
        <v>53.844000000000001</v>
      </c>
    </row>
    <row r="21" spans="1:35" ht="25.5" x14ac:dyDescent="0.2">
      <c r="A21" s="54">
        <v>203</v>
      </c>
      <c r="B21" s="54">
        <v>4</v>
      </c>
      <c r="C21" s="54">
        <v>10</v>
      </c>
      <c r="D21" s="7" t="s">
        <v>42</v>
      </c>
      <c r="E21" s="3" t="s">
        <v>43</v>
      </c>
      <c r="F21" s="2" t="s">
        <v>41</v>
      </c>
      <c r="G21" s="2">
        <v>0.05</v>
      </c>
      <c r="H21" s="76">
        <v>0.35</v>
      </c>
      <c r="I21" s="76">
        <v>0.33300000000000002</v>
      </c>
      <c r="J21" s="76">
        <v>0.27900000000000003</v>
      </c>
      <c r="K21" s="76">
        <v>0.28899999999999998</v>
      </c>
      <c r="L21" s="76">
        <v>0.28999999999999998</v>
      </c>
      <c r="M21" s="76">
        <v>0.23300000000000001</v>
      </c>
      <c r="N21" s="76">
        <v>0.28899999999999998</v>
      </c>
      <c r="O21" s="76">
        <v>0.312</v>
      </c>
      <c r="P21" s="76">
        <v>0.35799999999999998</v>
      </c>
      <c r="Q21" s="76">
        <v>0.28699999999999998</v>
      </c>
      <c r="R21" s="76">
        <v>0.30299999999999999</v>
      </c>
      <c r="S21" s="76">
        <v>0.21199999999999999</v>
      </c>
      <c r="T21" s="76">
        <v>0.28399999999999997</v>
      </c>
      <c r="U21" s="76">
        <v>0.39</v>
      </c>
      <c r="V21" s="76">
        <v>0.42099999999999999</v>
      </c>
      <c r="W21" s="76">
        <v>0.30499999999999999</v>
      </c>
      <c r="X21" s="76">
        <v>0.29699999999999999</v>
      </c>
      <c r="Y21" s="76">
        <v>0.34499999999999997</v>
      </c>
      <c r="Z21" s="76">
        <v>0.26</v>
      </c>
      <c r="AA21" s="76">
        <v>0.36499999999999999</v>
      </c>
      <c r="AB21" s="76">
        <v>0.26600000000000001</v>
      </c>
      <c r="AC21" s="76">
        <v>0.29899999999999999</v>
      </c>
      <c r="AD21" s="76">
        <v>0.34799999999999998</v>
      </c>
      <c r="AE21" s="76">
        <v>0.28999999999999998</v>
      </c>
      <c r="AF21" s="75">
        <f t="shared" si="0"/>
        <v>7.4049999999999994</v>
      </c>
      <c r="AG21" s="69">
        <f>AG9</f>
        <v>8.3349999999999991</v>
      </c>
      <c r="AH21" s="69" t="s">
        <v>143</v>
      </c>
      <c r="AI21" s="50">
        <f>AI9</f>
        <v>25.004999999999999</v>
      </c>
    </row>
    <row r="22" spans="1:35" s="52" customFormat="1" ht="40.5" customHeight="1" x14ac:dyDescent="0.2">
      <c r="A22" s="97" t="s">
        <v>51</v>
      </c>
      <c r="B22" s="98"/>
      <c r="C22" s="98"/>
      <c r="D22" s="98"/>
      <c r="E22" s="98"/>
      <c r="F22" s="98"/>
      <c r="G22" s="99"/>
      <c r="H22" s="71">
        <f>H24+H25</f>
        <v>1.488</v>
      </c>
      <c r="I22" s="72">
        <f t="shared" ref="I22:AE22" si="2">I24+I25</f>
        <v>1.5235000000000003</v>
      </c>
      <c r="J22" s="72">
        <f t="shared" si="2"/>
        <v>1.3160000000000001</v>
      </c>
      <c r="K22" s="72">
        <f t="shared" si="2"/>
        <v>1.4830000000000001</v>
      </c>
      <c r="L22" s="72">
        <f t="shared" si="2"/>
        <v>1.5325000000000002</v>
      </c>
      <c r="M22" s="72">
        <f t="shared" si="2"/>
        <v>1.5470000000000002</v>
      </c>
      <c r="N22" s="72">
        <f t="shared" si="2"/>
        <v>1.5259999999999998</v>
      </c>
      <c r="O22" s="72">
        <f t="shared" si="2"/>
        <v>1.556</v>
      </c>
      <c r="P22" s="72">
        <f t="shared" si="2"/>
        <v>1.5439999999999998</v>
      </c>
      <c r="Q22" s="72">
        <f t="shared" si="2"/>
        <v>1.5180000000000002</v>
      </c>
      <c r="R22" s="72">
        <f t="shared" si="2"/>
        <v>1.6349999999999998</v>
      </c>
      <c r="S22" s="72">
        <f t="shared" si="2"/>
        <v>1.5669999999999999</v>
      </c>
      <c r="T22" s="72">
        <f t="shared" si="2"/>
        <v>1.5665</v>
      </c>
      <c r="U22" s="72">
        <f t="shared" si="2"/>
        <v>1.5980000000000001</v>
      </c>
      <c r="V22" s="72">
        <f t="shared" si="2"/>
        <v>1.5195000000000001</v>
      </c>
      <c r="W22" s="72">
        <f t="shared" si="2"/>
        <v>1.5690000000000002</v>
      </c>
      <c r="X22" s="72">
        <f t="shared" si="2"/>
        <v>1.5879999999999999</v>
      </c>
      <c r="Y22" s="72">
        <f t="shared" si="2"/>
        <v>1.5250000000000001</v>
      </c>
      <c r="Z22" s="72">
        <f t="shared" si="2"/>
        <v>1.4590000000000001</v>
      </c>
      <c r="AA22" s="72">
        <f t="shared" si="2"/>
        <v>1.423</v>
      </c>
      <c r="AB22" s="72">
        <f t="shared" si="2"/>
        <v>1.4420000000000002</v>
      </c>
      <c r="AC22" s="72">
        <f t="shared" si="2"/>
        <v>1.4380000000000002</v>
      </c>
      <c r="AD22" s="72">
        <f t="shared" si="2"/>
        <v>1.4750000000000001</v>
      </c>
      <c r="AE22" s="72">
        <f t="shared" si="2"/>
        <v>1.403</v>
      </c>
      <c r="AF22" s="73">
        <f>SUM(AF8:AF19)</f>
        <v>27.279</v>
      </c>
      <c r="AI22" s="52">
        <f>AI8+AI9+AI10+AI11+AI12+AI14+AI15+AI16+AI17</f>
        <v>118.581</v>
      </c>
    </row>
    <row r="23" spans="1:35" ht="27.75" customHeight="1" x14ac:dyDescent="0.2">
      <c r="A23" s="100" t="s">
        <v>12</v>
      </c>
      <c r="B23" s="101"/>
      <c r="C23" s="101"/>
      <c r="D23" s="101"/>
      <c r="E23" s="101"/>
      <c r="F23" s="101"/>
      <c r="G23" s="102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0"/>
    </row>
    <row r="24" spans="1:35" ht="27.75" customHeight="1" x14ac:dyDescent="0.2">
      <c r="A24" s="100" t="s">
        <v>11</v>
      </c>
      <c r="B24" s="101"/>
      <c r="C24" s="101"/>
      <c r="D24" s="101"/>
      <c r="E24" s="101"/>
      <c r="F24" s="101"/>
      <c r="G24" s="102"/>
      <c r="H24" s="74">
        <f>SUM(H8:H18)</f>
        <v>1.0680000000000001</v>
      </c>
      <c r="I24" s="74">
        <f>SUM(I8:I18)</f>
        <v>1.1095000000000002</v>
      </c>
      <c r="J24" s="74">
        <f t="shared" ref="J24:AE24" si="3">SUM(J8:J18)</f>
        <v>0.96500000000000008</v>
      </c>
      <c r="K24" s="74">
        <f t="shared" si="3"/>
        <v>1.1200000000000001</v>
      </c>
      <c r="L24" s="74">
        <f t="shared" si="3"/>
        <v>1.1595000000000002</v>
      </c>
      <c r="M24" s="74">
        <f t="shared" si="3"/>
        <v>1.2290000000000001</v>
      </c>
      <c r="N24" s="74">
        <f t="shared" si="3"/>
        <v>1.1519999999999999</v>
      </c>
      <c r="O24" s="74">
        <f t="shared" si="3"/>
        <v>1.1640000000000001</v>
      </c>
      <c r="P24" s="74">
        <f t="shared" si="3"/>
        <v>1.1099999999999999</v>
      </c>
      <c r="Q24" s="74">
        <f t="shared" si="3"/>
        <v>1.1470000000000002</v>
      </c>
      <c r="R24" s="74">
        <f t="shared" si="3"/>
        <v>1.2389999999999999</v>
      </c>
      <c r="S24" s="74">
        <f t="shared" si="3"/>
        <v>1.266</v>
      </c>
      <c r="T24" s="74">
        <f t="shared" si="3"/>
        <v>1.1925000000000001</v>
      </c>
      <c r="U24" s="74">
        <f t="shared" si="3"/>
        <v>1.1200000000000001</v>
      </c>
      <c r="V24" s="74">
        <f t="shared" si="3"/>
        <v>1.0135000000000001</v>
      </c>
      <c r="W24" s="74">
        <f t="shared" si="3"/>
        <v>1.1780000000000002</v>
      </c>
      <c r="X24" s="74">
        <f t="shared" si="3"/>
        <v>1.2149999999999999</v>
      </c>
      <c r="Y24" s="74">
        <f t="shared" si="3"/>
        <v>1.1060000000000001</v>
      </c>
      <c r="Z24" s="74">
        <f>SUM(Z8:Z18)</f>
        <v>1.121</v>
      </c>
      <c r="AA24" s="74">
        <f t="shared" si="3"/>
        <v>0.98100000000000009</v>
      </c>
      <c r="AB24" s="74">
        <f t="shared" si="3"/>
        <v>1.1040000000000001</v>
      </c>
      <c r="AC24" s="74">
        <f t="shared" si="3"/>
        <v>1.0710000000000002</v>
      </c>
      <c r="AD24" s="74">
        <f t="shared" si="3"/>
        <v>1.0660000000000001</v>
      </c>
      <c r="AE24" s="74">
        <f t="shared" si="3"/>
        <v>1.05</v>
      </c>
      <c r="AF24" s="50"/>
      <c r="AI24" s="46">
        <f>AI22-AF22*1000</f>
        <v>-27160.419000000002</v>
      </c>
    </row>
    <row r="25" spans="1:35" ht="27.75" customHeight="1" x14ac:dyDescent="0.2">
      <c r="A25" s="100" t="s">
        <v>16</v>
      </c>
      <c r="B25" s="101"/>
      <c r="C25" s="101"/>
      <c r="D25" s="101"/>
      <c r="E25" s="101"/>
      <c r="F25" s="101"/>
      <c r="G25" s="102"/>
      <c r="H25" s="74">
        <f>H19+H20+H21</f>
        <v>0.42</v>
      </c>
      <c r="I25" s="74">
        <f t="shared" ref="I25:AE25" si="4">I19+I20+I21</f>
        <v>0.41400000000000003</v>
      </c>
      <c r="J25" s="74">
        <f t="shared" si="4"/>
        <v>0.35100000000000003</v>
      </c>
      <c r="K25" s="74">
        <f t="shared" si="4"/>
        <v>0.36299999999999999</v>
      </c>
      <c r="L25" s="74">
        <f t="shared" si="4"/>
        <v>0.373</v>
      </c>
      <c r="M25" s="74">
        <f t="shared" si="4"/>
        <v>0.318</v>
      </c>
      <c r="N25" s="74">
        <f t="shared" si="4"/>
        <v>0.374</v>
      </c>
      <c r="O25" s="74">
        <f t="shared" si="4"/>
        <v>0.39200000000000002</v>
      </c>
      <c r="P25" s="74">
        <f t="shared" si="4"/>
        <v>0.434</v>
      </c>
      <c r="Q25" s="74">
        <f t="shared" si="4"/>
        <v>0.371</v>
      </c>
      <c r="R25" s="74">
        <f t="shared" si="4"/>
        <v>0.39600000000000002</v>
      </c>
      <c r="S25" s="74">
        <f t="shared" si="4"/>
        <v>0.30099999999999999</v>
      </c>
      <c r="T25" s="74">
        <f t="shared" si="4"/>
        <v>0.374</v>
      </c>
      <c r="U25" s="74">
        <f t="shared" si="4"/>
        <v>0.47799999999999998</v>
      </c>
      <c r="V25" s="74">
        <f t="shared" si="4"/>
        <v>0.50600000000000001</v>
      </c>
      <c r="W25" s="74">
        <f t="shared" si="4"/>
        <v>0.39100000000000001</v>
      </c>
      <c r="X25" s="74">
        <f t="shared" si="4"/>
        <v>0.373</v>
      </c>
      <c r="Y25" s="74">
        <f t="shared" si="4"/>
        <v>0.41899999999999998</v>
      </c>
      <c r="Z25" s="74">
        <f t="shared" si="4"/>
        <v>0.33800000000000002</v>
      </c>
      <c r="AA25" s="74">
        <f t="shared" si="4"/>
        <v>0.442</v>
      </c>
      <c r="AB25" s="74">
        <f t="shared" si="4"/>
        <v>0.33800000000000002</v>
      </c>
      <c r="AC25" s="74">
        <f t="shared" si="4"/>
        <v>0.36699999999999999</v>
      </c>
      <c r="AD25" s="74">
        <f t="shared" si="4"/>
        <v>0.40899999999999997</v>
      </c>
      <c r="AE25" s="74">
        <f t="shared" si="4"/>
        <v>0.35299999999999998</v>
      </c>
      <c r="AF25" s="50"/>
    </row>
    <row r="27" spans="1:35" x14ac:dyDescent="0.2">
      <c r="AC27" s="46"/>
      <c r="AD27" s="46"/>
      <c r="AE27" s="46"/>
    </row>
    <row r="28" spans="1:35" x14ac:dyDescent="0.2">
      <c r="A28" s="48"/>
    </row>
    <row r="29" spans="1:35" x14ac:dyDescent="0.2">
      <c r="A29" s="49" t="s">
        <v>3</v>
      </c>
      <c r="B29" s="46"/>
      <c r="C29" s="49"/>
    </row>
    <row r="30" spans="1:35" ht="15.75" customHeight="1" x14ac:dyDescent="0.2">
      <c r="A30" s="113" t="s">
        <v>21</v>
      </c>
      <c r="B30" s="114"/>
      <c r="C30" s="46"/>
      <c r="D30" s="115" t="s">
        <v>23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8"/>
      <c r="AH30" s="8"/>
      <c r="AI30" s="8"/>
    </row>
    <row r="31" spans="1:35" ht="15.75" customHeight="1" x14ac:dyDescent="0.2">
      <c r="A31" s="113" t="s">
        <v>20</v>
      </c>
      <c r="B31" s="114"/>
      <c r="C31" s="46"/>
      <c r="D31" s="117" t="s">
        <v>7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8"/>
      <c r="AH31" s="8"/>
      <c r="AI31" s="8"/>
    </row>
    <row r="32" spans="1:35" ht="15.75" customHeight="1" x14ac:dyDescent="0.2">
      <c r="A32" s="113" t="s">
        <v>19</v>
      </c>
      <c r="B32" s="114"/>
      <c r="C32" s="46"/>
      <c r="D32" s="117" t="s">
        <v>8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8"/>
      <c r="AH32" s="8"/>
      <c r="AI32" s="8"/>
    </row>
    <row r="33" spans="1:32" ht="15.75" customHeight="1" x14ac:dyDescent="0.2">
      <c r="A33" s="113" t="s">
        <v>4</v>
      </c>
      <c r="B33" s="114"/>
      <c r="C33" s="46"/>
      <c r="D33" s="115" t="s">
        <v>14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</row>
    <row r="34" spans="1:32" ht="15.75" customHeight="1" x14ac:dyDescent="0.2">
      <c r="A34" s="113" t="s">
        <v>9</v>
      </c>
      <c r="B34" s="114"/>
      <c r="C34" s="46"/>
      <c r="D34" s="117" t="s">
        <v>10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</row>
    <row r="35" spans="1:32" ht="15.75" customHeight="1" x14ac:dyDescent="0.2">
      <c r="A35" s="113" t="s">
        <v>13</v>
      </c>
      <c r="B35" s="114"/>
      <c r="C35" s="46"/>
      <c r="D35" s="115" t="s">
        <v>22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2" ht="15.75" customHeight="1" x14ac:dyDescent="0.2">
      <c r="A36" s="113" t="s">
        <v>26</v>
      </c>
      <c r="B36" s="114"/>
      <c r="C36" s="46"/>
      <c r="D36" s="115" t="s">
        <v>102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1:32" ht="15.75" customHeight="1" x14ac:dyDescent="0.2">
      <c r="A37" s="113" t="s">
        <v>25</v>
      </c>
      <c r="B37" s="114"/>
      <c r="C37" s="46"/>
      <c r="D37" s="115" t="s">
        <v>15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</row>
    <row r="38" spans="1:32" s="47" customFormat="1" ht="15" x14ac:dyDescent="0.2">
      <c r="A38" s="6"/>
      <c r="B38" s="44"/>
      <c r="D38" s="44"/>
      <c r="E38" s="4"/>
      <c r="F38" s="4"/>
      <c r="G38" s="4"/>
      <c r="H38" s="4"/>
      <c r="I38" s="4"/>
      <c r="J38" s="4"/>
      <c r="K38" s="4"/>
      <c r="L38" s="4"/>
      <c r="AF38" s="46"/>
    </row>
    <row r="39" spans="1:32" s="47" customFormat="1" x14ac:dyDescent="0.2">
      <c r="B39" s="48"/>
      <c r="C39" s="48"/>
      <c r="AF39" s="46"/>
    </row>
    <row r="40" spans="1:32" s="47" customFormat="1" x14ac:dyDescent="0.2">
      <c r="B40" s="48"/>
      <c r="C40" s="48"/>
      <c r="AF40" s="46"/>
    </row>
    <row r="41" spans="1:32" s="47" customFormat="1" x14ac:dyDescent="0.2">
      <c r="B41" s="48"/>
      <c r="C41" s="48"/>
      <c r="AF41" s="46"/>
    </row>
    <row r="45" spans="1:32" s="47" customFormat="1" x14ac:dyDescent="0.2">
      <c r="B45" s="48"/>
      <c r="C45" s="48"/>
      <c r="D45" s="46"/>
      <c r="AF45" s="46"/>
    </row>
    <row r="47" spans="1:32" x14ac:dyDescent="0.2">
      <c r="D47" s="46"/>
      <c r="E47" s="46"/>
    </row>
    <row r="48" spans="1:32" x14ac:dyDescent="0.2">
      <c r="D48" s="46"/>
      <c r="E48" s="46"/>
    </row>
    <row r="49" spans="4:5" x14ac:dyDescent="0.2">
      <c r="D49" s="46"/>
      <c r="E49" s="46"/>
    </row>
    <row r="50" spans="4:5" x14ac:dyDescent="0.2">
      <c r="D50" s="46"/>
      <c r="E50" s="46"/>
    </row>
    <row r="51" spans="4:5" x14ac:dyDescent="0.2">
      <c r="D51" s="46"/>
      <c r="E51" s="46"/>
    </row>
    <row r="52" spans="4:5" x14ac:dyDescent="0.2">
      <c r="D52" s="46"/>
      <c r="E52" s="46"/>
    </row>
  </sheetData>
  <autoFilter ref="A7:AF25"/>
  <mergeCells count="30">
    <mergeCell ref="A30:B30"/>
    <mergeCell ref="D30:AF30"/>
    <mergeCell ref="D32:AF32"/>
    <mergeCell ref="A31:B31"/>
    <mergeCell ref="A32:B32"/>
    <mergeCell ref="D31:AF31"/>
    <mergeCell ref="A37:B37"/>
    <mergeCell ref="D37:AF37"/>
    <mergeCell ref="A35:B35"/>
    <mergeCell ref="D35:AF35"/>
    <mergeCell ref="D33:AF33"/>
    <mergeCell ref="D34:AF34"/>
    <mergeCell ref="A33:B33"/>
    <mergeCell ref="A34:B34"/>
    <mergeCell ref="A36:B36"/>
    <mergeCell ref="D36:AF36"/>
    <mergeCell ref="A3:AF3"/>
    <mergeCell ref="A22:G22"/>
    <mergeCell ref="A23:G23"/>
    <mergeCell ref="A24:G24"/>
    <mergeCell ref="A25:G25"/>
    <mergeCell ref="AF5:AF6"/>
    <mergeCell ref="D5:D6"/>
    <mergeCell ref="E5:E6"/>
    <mergeCell ref="G5:G6"/>
    <mergeCell ref="F5:F6"/>
    <mergeCell ref="B5:B6"/>
    <mergeCell ref="C5:C6"/>
    <mergeCell ref="H5:AE5"/>
    <mergeCell ref="A5:A6"/>
  </mergeCells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Прил1 (Потребление)</vt:lpstr>
      <vt:lpstr>Прил2 (ГВО)</vt:lpstr>
      <vt:lpstr>'Прил1 (Потребление)'!Заголовки_для_печати</vt:lpstr>
      <vt:lpstr>'Прил2 (ГВО)'!Заголовки_для_печати</vt:lpstr>
      <vt:lpstr>'Прил1 (Потребление)'!Область_печати</vt:lpstr>
      <vt:lpstr>'Прил2 (ГВО)'!Область_печати</vt:lpstr>
    </vt:vector>
  </TitlesOfParts>
  <Company>ОАО "Волжская МРК"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</dc:creator>
  <cp:lastModifiedBy>Тюкаева Наталья Александровна</cp:lastModifiedBy>
  <cp:lastPrinted>2019-06-25T05:29:20Z</cp:lastPrinted>
  <dcterms:created xsi:type="dcterms:W3CDTF">2008-05-15T04:27:20Z</dcterms:created>
  <dcterms:modified xsi:type="dcterms:W3CDTF">2019-08-12T12:07:33Z</dcterms:modified>
</cp:coreProperties>
</file>